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30" windowWidth="13830" windowHeight="12795" activeTab="0"/>
  </bookViews>
  <sheets>
    <sheet name="розница" sheetId="1" r:id="rId1"/>
    <sheet name="упак.лист" sheetId="2" r:id="rId2"/>
  </sheets>
  <definedNames/>
  <calcPr fullCalcOnLoad="1"/>
</workbook>
</file>

<file path=xl/sharedStrings.xml><?xml version="1.0" encoding="utf-8"?>
<sst xmlns="http://schemas.openxmlformats.org/spreadsheetml/2006/main" count="233" uniqueCount="139">
  <si>
    <t>№</t>
  </si>
  <si>
    <t>НАЗВАНИЕ</t>
  </si>
  <si>
    <t>АРТИКУЛ</t>
  </si>
  <si>
    <t>ВЫС.</t>
  </si>
  <si>
    <t>ШИР.</t>
  </si>
  <si>
    <t>ГЛУБ.</t>
  </si>
  <si>
    <t>ЦЕНА</t>
  </si>
  <si>
    <t>ШКАФ БЕЛЬЕВОЙ</t>
  </si>
  <si>
    <t xml:space="preserve">ШКАФ ПЛАТЯНОЙ </t>
  </si>
  <si>
    <t>ТУМБА-АНТРЕСОЛЬ 2 дверки</t>
  </si>
  <si>
    <t>ТУМБА 2 ящика</t>
  </si>
  <si>
    <t>К-ШС-110</t>
  </si>
  <si>
    <t>К-ШС-111</t>
  </si>
  <si>
    <t>К-ШБ-120</t>
  </si>
  <si>
    <t>К-ШП-130</t>
  </si>
  <si>
    <t xml:space="preserve">ШКАФ СТЕЛЛАЖ </t>
  </si>
  <si>
    <t>ШКАФ СТЕЛЛАЖ  2 дверки</t>
  </si>
  <si>
    <t>ТУМБА-СТЕЛЛАЖ</t>
  </si>
  <si>
    <t>К-ТС-310</t>
  </si>
  <si>
    <t>К-ТА-320</t>
  </si>
  <si>
    <t>К-ТЯ-330</t>
  </si>
  <si>
    <t xml:space="preserve">КРОВАТЬ  900×2000 </t>
  </si>
  <si>
    <t>В-КД-044</t>
  </si>
  <si>
    <t>В-КД-043</t>
  </si>
  <si>
    <t>В-КД-143</t>
  </si>
  <si>
    <t>КРОВАТЬ 2-х ЯРУСНАЯ 800×1900</t>
  </si>
  <si>
    <t>В-КР-040</t>
  </si>
  <si>
    <t>В-ЯЩ-043</t>
  </si>
  <si>
    <t>ЯЩИК КРОВАТИ КР-040</t>
  </si>
  <si>
    <t>В-ЯЩ-040</t>
  </si>
  <si>
    <t>КРОВАТЬ 700×1600 с бортиком</t>
  </si>
  <si>
    <t>КРОВАТЬ 800×1800 с бортиком</t>
  </si>
  <si>
    <t>ПК-1</t>
  </si>
  <si>
    <t>БК-1</t>
  </si>
  <si>
    <t>толщина</t>
  </si>
  <si>
    <t>ширина</t>
  </si>
  <si>
    <t>глубина</t>
  </si>
  <si>
    <t>цена</t>
  </si>
  <si>
    <t>ПОЛКА ТРИО</t>
  </si>
  <si>
    <t>В-П-Т</t>
  </si>
  <si>
    <t>ПОЛКА V</t>
  </si>
  <si>
    <t>В-П-V</t>
  </si>
  <si>
    <t>ПОЛКА L</t>
  </si>
  <si>
    <t>В-П-L</t>
  </si>
  <si>
    <t>ПОЛКА U</t>
  </si>
  <si>
    <t>В-П-U</t>
  </si>
  <si>
    <t xml:space="preserve">ЦВЕТ </t>
  </si>
  <si>
    <t>ЯЩИК КРОВАТИ КД-043 / КД-143</t>
  </si>
  <si>
    <t>N310</t>
  </si>
  <si>
    <t>h27</t>
  </si>
  <si>
    <t>Д-ТЯ</t>
  </si>
  <si>
    <t>Полка шкафа, тумбы. 1 шт.</t>
  </si>
  <si>
    <t>Опора шкафа (ножка) компл.- 4 шт.</t>
  </si>
  <si>
    <t>Доводчик для ящиков (К-ТЯ-330) 2 шт.</t>
  </si>
  <si>
    <t>ПР-7</t>
  </si>
  <si>
    <t xml:space="preserve"> ПР-8</t>
  </si>
  <si>
    <t>ПР-9</t>
  </si>
  <si>
    <t>Б/Ц</t>
  </si>
  <si>
    <t>Подматрасная рейка 700 (компл.-10 шт.)</t>
  </si>
  <si>
    <t>Подматрасная рейка 800 (компл.-10 шт.)</t>
  </si>
  <si>
    <t>Подматрасная рейка 900 (компл.-10 шт.)</t>
  </si>
  <si>
    <t>на выбор</t>
  </si>
  <si>
    <t>белый</t>
  </si>
  <si>
    <t>Бортик кровати В-КР-040, В-КД-044</t>
  </si>
  <si>
    <t xml:space="preserve">             </t>
  </si>
  <si>
    <t>Кол-во упаковок</t>
  </si>
  <si>
    <t>ДЛИНА мм</t>
  </si>
  <si>
    <t>ШИРИНА мм</t>
  </si>
  <si>
    <t>ВЫСОТА мм</t>
  </si>
  <si>
    <t>Объём           м куб.</t>
  </si>
  <si>
    <t>ВЕС          кг</t>
  </si>
  <si>
    <t>короб большой упа-ка</t>
  </si>
  <si>
    <t>КБ-1</t>
  </si>
  <si>
    <t>полки 3 шт.упа-ка</t>
  </si>
  <si>
    <t>ПК-3</t>
  </si>
  <si>
    <t xml:space="preserve">фурнитура </t>
  </si>
  <si>
    <t>Фур. К-ШС-110</t>
  </si>
  <si>
    <t>фасады малые упа-ка</t>
  </si>
  <si>
    <t>ФДМ-1(цвет)</t>
  </si>
  <si>
    <t>Фур. К-ШС-111</t>
  </si>
  <si>
    <t>фасады большие упа-ка</t>
  </si>
  <si>
    <t>ФДБ-1(цвет)</t>
  </si>
  <si>
    <t>Фур. К-ШБ-120</t>
  </si>
  <si>
    <t>полки 1 шт.упа-ка</t>
  </si>
  <si>
    <t xml:space="preserve">Фур. К-ШП-130 </t>
  </si>
  <si>
    <t>короб малый упа-ка</t>
  </si>
  <si>
    <t>КМ-2</t>
  </si>
  <si>
    <t>Фур. К-ТС-310</t>
  </si>
  <si>
    <t>Фур.К-ТА-320</t>
  </si>
  <si>
    <t>ящики.упа-ка</t>
  </si>
  <si>
    <t>ЯЩ-2</t>
  </si>
  <si>
    <t>фасады ящика упа-ка</t>
  </si>
  <si>
    <t>ФДЯ-1(цвет)</t>
  </si>
  <si>
    <t>Фур. К-ТЯ-330</t>
  </si>
  <si>
    <t>1.</t>
  </si>
  <si>
    <t>Шкафы, тумбы.</t>
  </si>
  <si>
    <t>2.</t>
  </si>
  <si>
    <t>Опция: (заказывается в случае необходимости)</t>
  </si>
  <si>
    <t>Бортик кровати В-КД-043(высокий)</t>
  </si>
  <si>
    <t>БК-2</t>
  </si>
  <si>
    <t>БК-3</t>
  </si>
  <si>
    <t>Бортик кровати В-КД-143(высокий)</t>
  </si>
  <si>
    <t>Подиум с ножками 120</t>
  </si>
  <si>
    <t>П120</t>
  </si>
  <si>
    <t>Подиум с ножками 180</t>
  </si>
  <si>
    <t>Подиум с ножками 60</t>
  </si>
  <si>
    <t>П60</t>
  </si>
  <si>
    <t>П180</t>
  </si>
  <si>
    <t>h175</t>
  </si>
  <si>
    <t>Ф-120</t>
  </si>
  <si>
    <t>Ф-60</t>
  </si>
  <si>
    <t>Фасад шкафа 120, 1 шт.</t>
  </si>
  <si>
    <t>Фасад шкафа 60, 1 шт.</t>
  </si>
  <si>
    <t>ТУМБА 2 ящика, глубина 150 мм. h150</t>
  </si>
  <si>
    <t>Генеральный директор ООО "Тимберс"</t>
  </si>
  <si>
    <t>А.Н.Табачков</t>
  </si>
  <si>
    <r>
      <t xml:space="preserve">                  </t>
    </r>
    <r>
      <rPr>
        <b/>
        <i/>
        <sz val="16"/>
        <rFont val="Arial Cyr"/>
        <family val="0"/>
      </rPr>
      <t xml:space="preserve">    </t>
    </r>
  </si>
  <si>
    <t>ООО "ТИМБЕРС"</t>
  </si>
  <si>
    <t>Прайс-лист №3</t>
  </si>
  <si>
    <r>
      <t xml:space="preserve"> ЕДИНЫЕ РОЗНИЧНЫЕ ЦЕНЫ НА КОРПУСНУЮ МЕБЕЛЬ </t>
    </r>
    <r>
      <rPr>
        <b/>
        <sz val="14"/>
        <rFont val="Arial Cyr"/>
        <family val="0"/>
      </rPr>
      <t>"ТИМБЕРС КИДС"</t>
    </r>
    <r>
      <rPr>
        <b/>
        <sz val="11"/>
        <rFont val="Arial Cyr"/>
        <family val="0"/>
      </rPr>
      <t xml:space="preserve">              </t>
    </r>
  </si>
  <si>
    <t xml:space="preserve">Варианты отделки:  </t>
  </si>
  <si>
    <t xml:space="preserve">  -</t>
  </si>
  <si>
    <t>восковый лак на водной основе, "Sherwin-Williams" Швеция и "MAV" Беларусь.</t>
  </si>
  <si>
    <t>Базовый цвет - белый.</t>
  </si>
  <si>
    <t>Наценка 5% с покраской в цвета:</t>
  </si>
  <si>
    <t>крем</t>
  </si>
  <si>
    <t>фасады цветные:</t>
  </si>
  <si>
    <t xml:space="preserve">Цвет мебели: </t>
  </si>
  <si>
    <t xml:space="preserve">корпус - белый </t>
  </si>
  <si>
    <t>желтый</t>
  </si>
  <si>
    <t>оранжевый</t>
  </si>
  <si>
    <t>розовый</t>
  </si>
  <si>
    <t>голубой</t>
  </si>
  <si>
    <t>зеленый</t>
  </si>
  <si>
    <t xml:space="preserve">Возможно комплектование фасадами без вырезной ручки (цена не меняется). </t>
  </si>
  <si>
    <t>Шкафы и тумбы комплектуются опорами (ножками) за отдельную плату.</t>
  </si>
  <si>
    <t>Кровати, ящики, полки.</t>
  </si>
  <si>
    <t>За дополнительное покрытие лаком наценка 10%.</t>
  </si>
  <si>
    <t>Опция: дополнительный комплект реек (заказывается в случае необходимости)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</si>
</sst>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0.0"/>
  </numFmts>
  <fonts count="53">
    <font>
      <sz val="10"/>
      <name val="Arial Cyr"/>
      <family val="0"/>
    </font>
    <font>
      <b/>
      <i/>
      <sz val="11"/>
      <name val="Arial Cyr"/>
      <family val="0"/>
    </font>
    <font>
      <b/>
      <sz val="10"/>
      <name val="Arial Cyr"/>
      <family val="0"/>
    </font>
    <font>
      <b/>
      <i/>
      <sz val="12"/>
      <name val="Arial Cyr"/>
      <family val="0"/>
    </font>
    <font>
      <b/>
      <sz val="10"/>
      <color indexed="8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sz val="9"/>
      <color indexed="8"/>
      <name val="Arial Cyr"/>
      <family val="0"/>
    </font>
    <font>
      <b/>
      <sz val="12"/>
      <name val="Arial Cyr"/>
      <family val="0"/>
    </font>
    <font>
      <b/>
      <i/>
      <sz val="16"/>
      <name val="Arial Cyr"/>
      <family val="0"/>
    </font>
    <font>
      <b/>
      <i/>
      <sz val="14"/>
      <name val="Arial Cyr"/>
      <family val="0"/>
    </font>
    <font>
      <sz val="10"/>
      <color indexed="8"/>
      <name val="Arial Cyr"/>
      <family val="0"/>
    </font>
    <font>
      <b/>
      <sz val="11"/>
      <name val="Arial Cyr"/>
      <family val="0"/>
    </font>
    <font>
      <b/>
      <sz val="9"/>
      <color indexed="8"/>
      <name val="Arial Cyr"/>
      <family val="0"/>
    </font>
    <font>
      <b/>
      <sz val="14"/>
      <name val="Arial Cyr"/>
      <family val="0"/>
    </font>
    <font>
      <b/>
      <sz val="18"/>
      <name val="Arial Cyr"/>
      <family val="0"/>
    </font>
    <font>
      <b/>
      <u val="single"/>
      <sz val="11"/>
      <name val="Arial Cyr"/>
      <family val="0"/>
    </font>
    <font>
      <b/>
      <sz val="11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6" fontId="2" fillId="0" borderId="0" xfId="0" applyNumberFormat="1" applyFont="1" applyBorder="1" applyAlignment="1">
      <alignment horizontal="center"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2" fillId="33" borderId="0" xfId="0" applyNumberFormat="1" applyFont="1" applyFill="1" applyBorder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2" fillId="0" borderId="0" xfId="0" applyFont="1" applyAlignment="1">
      <alignment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6" xfId="0" applyBorder="1" applyAlignment="1">
      <alignment horizontal="left"/>
    </xf>
    <xf numFmtId="0" fontId="11" fillId="34" borderId="16" xfId="0" applyFont="1" applyFill="1" applyBorder="1" applyAlignment="1">
      <alignment horizontal="center"/>
    </xf>
    <xf numFmtId="0" fontId="11" fillId="34" borderId="11" xfId="0" applyFont="1" applyFill="1" applyBorder="1" applyAlignment="1">
      <alignment horizontal="center" vertical="center"/>
    </xf>
    <xf numFmtId="0" fontId="11" fillId="34" borderId="17" xfId="0" applyFont="1" applyFill="1" applyBorder="1" applyAlignment="1">
      <alignment horizontal="center" vertical="center"/>
    </xf>
    <xf numFmtId="0" fontId="11" fillId="34" borderId="18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left"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1" fontId="4" fillId="34" borderId="23" xfId="0" applyNumberFormat="1" applyFont="1" applyFill="1" applyBorder="1" applyAlignment="1">
      <alignment horizontal="center" vertical="center"/>
    </xf>
    <xf numFmtId="1" fontId="4" fillId="34" borderId="24" xfId="0" applyNumberFormat="1" applyFont="1" applyFill="1" applyBorder="1" applyAlignment="1">
      <alignment horizontal="center" vertical="center"/>
    </xf>
    <xf numFmtId="0" fontId="2" fillId="35" borderId="25" xfId="0" applyFont="1" applyFill="1" applyBorder="1" applyAlignment="1">
      <alignment/>
    </xf>
    <xf numFmtId="0" fontId="2" fillId="35" borderId="26" xfId="0" applyFont="1" applyFill="1" applyBorder="1" applyAlignment="1">
      <alignment horizontal="center"/>
    </xf>
    <xf numFmtId="0" fontId="4" fillId="35" borderId="27" xfId="0" applyFont="1" applyFill="1" applyBorder="1" applyAlignment="1">
      <alignment horizontal="center" vertical="center"/>
    </xf>
    <xf numFmtId="0" fontId="4" fillId="35" borderId="25" xfId="0" applyFont="1" applyFill="1" applyBorder="1" applyAlignment="1">
      <alignment horizontal="center" vertical="center"/>
    </xf>
    <xf numFmtId="0" fontId="4" fillId="35" borderId="26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/>
    </xf>
    <xf numFmtId="0" fontId="13" fillId="33" borderId="21" xfId="0" applyFont="1" applyFill="1" applyBorder="1" applyAlignment="1">
      <alignment horizontal="left"/>
    </xf>
    <xf numFmtId="0" fontId="2" fillId="0" borderId="21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right"/>
    </xf>
    <xf numFmtId="0" fontId="13" fillId="33" borderId="10" xfId="0" applyFont="1" applyFill="1" applyBorder="1" applyAlignment="1">
      <alignment horizontal="left"/>
    </xf>
    <xf numFmtId="0" fontId="0" fillId="0" borderId="28" xfId="0" applyBorder="1" applyAlignment="1">
      <alignment horizontal="right"/>
    </xf>
    <xf numFmtId="0" fontId="0" fillId="0" borderId="28" xfId="0" applyBorder="1" applyAlignment="1">
      <alignment horizontal="center"/>
    </xf>
    <xf numFmtId="0" fontId="0" fillId="0" borderId="10" xfId="0" applyNumberForma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NumberFormat="1" applyFont="1" applyBorder="1" applyAlignment="1">
      <alignment/>
    </xf>
    <xf numFmtId="0" fontId="14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10" xfId="0" applyFill="1" applyBorder="1" applyAlignment="1">
      <alignment horizontal="left"/>
    </xf>
    <xf numFmtId="1" fontId="2" fillId="0" borderId="29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1" fontId="2" fillId="0" borderId="23" xfId="0" applyNumberFormat="1" applyFont="1" applyBorder="1" applyAlignment="1">
      <alignment horizontal="center"/>
    </xf>
    <xf numFmtId="0" fontId="4" fillId="35" borderId="30" xfId="0" applyFont="1" applyFill="1" applyBorder="1" applyAlignment="1">
      <alignment horizontal="center" vertical="center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2" xfId="0" applyBorder="1" applyAlignment="1">
      <alignment/>
    </xf>
    <xf numFmtId="0" fontId="4" fillId="35" borderId="33" xfId="0" applyFont="1" applyFill="1" applyBorder="1" applyAlignment="1">
      <alignment horizontal="center" vertical="center"/>
    </xf>
    <xf numFmtId="0" fontId="0" fillId="34" borderId="10" xfId="0" applyFill="1" applyBorder="1" applyAlignment="1">
      <alignment/>
    </xf>
    <xf numFmtId="0" fontId="2" fillId="34" borderId="23" xfId="0" applyFont="1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34" xfId="0" applyFill="1" applyBorder="1" applyAlignment="1">
      <alignment horizontal="left"/>
    </xf>
    <xf numFmtId="0" fontId="0" fillId="34" borderId="34" xfId="0" applyFill="1" applyBorder="1" applyAlignment="1">
      <alignment horizontal="center"/>
    </xf>
    <xf numFmtId="0" fontId="2" fillId="34" borderId="35" xfId="0" applyFont="1" applyFill="1" applyBorder="1" applyAlignment="1">
      <alignment horizontal="center"/>
    </xf>
    <xf numFmtId="1" fontId="4" fillId="34" borderId="35" xfId="0" applyNumberFormat="1" applyFont="1" applyFill="1" applyBorder="1" applyAlignment="1">
      <alignment horizontal="center" vertical="center"/>
    </xf>
    <xf numFmtId="0" fontId="4" fillId="35" borderId="36" xfId="0" applyFont="1" applyFill="1" applyBorder="1" applyAlignment="1">
      <alignment horizontal="center" vertical="center"/>
    </xf>
    <xf numFmtId="0" fontId="0" fillId="0" borderId="37" xfId="0" applyBorder="1" applyAlignment="1">
      <alignment horizontal="left"/>
    </xf>
    <xf numFmtId="1" fontId="4" fillId="34" borderId="38" xfId="0" applyNumberFormat="1" applyFont="1" applyFill="1" applyBorder="1" applyAlignment="1">
      <alignment horizontal="center" vertical="center"/>
    </xf>
    <xf numFmtId="0" fontId="4" fillId="35" borderId="15" xfId="0" applyFont="1" applyFill="1" applyBorder="1" applyAlignment="1">
      <alignment horizontal="center" vertical="center"/>
    </xf>
    <xf numFmtId="0" fontId="4" fillId="35" borderId="17" xfId="0" applyFont="1" applyFill="1" applyBorder="1" applyAlignment="1">
      <alignment horizontal="center" vertical="center"/>
    </xf>
    <xf numFmtId="0" fontId="4" fillId="34" borderId="35" xfId="0" applyFont="1" applyFill="1" applyBorder="1" applyAlignment="1">
      <alignment horizontal="center" vertical="center"/>
    </xf>
    <xf numFmtId="0" fontId="0" fillId="34" borderId="32" xfId="0" applyFill="1" applyBorder="1" applyAlignment="1">
      <alignment horizontal="left"/>
    </xf>
    <xf numFmtId="0" fontId="7" fillId="34" borderId="0" xfId="0" applyFont="1" applyFill="1" applyBorder="1" applyAlignment="1">
      <alignment/>
    </xf>
    <xf numFmtId="1" fontId="4" fillId="34" borderId="0" xfId="0" applyNumberFormat="1" applyFont="1" applyFill="1" applyBorder="1" applyAlignment="1">
      <alignment horizontal="center" vertical="center"/>
    </xf>
    <xf numFmtId="0" fontId="4" fillId="34" borderId="0" xfId="0" applyFont="1" applyFill="1" applyBorder="1" applyAlignment="1">
      <alignment/>
    </xf>
    <xf numFmtId="0" fontId="7" fillId="34" borderId="0" xfId="0" applyFont="1" applyFill="1" applyBorder="1" applyAlignment="1">
      <alignment horizontal="left"/>
    </xf>
    <xf numFmtId="0" fontId="8" fillId="0" borderId="0" xfId="0" applyFont="1" applyAlignment="1">
      <alignment/>
    </xf>
    <xf numFmtId="0" fontId="15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5" fillId="0" borderId="0" xfId="0" applyFont="1" applyAlignment="1">
      <alignment/>
    </xf>
    <xf numFmtId="0" fontId="16" fillId="0" borderId="0" xfId="0" applyFont="1" applyAlignment="1">
      <alignment horizontal="center" vertical="center"/>
    </xf>
    <xf numFmtId="0" fontId="17" fillId="34" borderId="0" xfId="0" applyFont="1" applyFill="1" applyBorder="1" applyAlignment="1">
      <alignment horizontal="left"/>
    </xf>
    <xf numFmtId="0" fontId="12" fillId="0" borderId="0" xfId="0" applyFont="1" applyBorder="1" applyAlignment="1">
      <alignment/>
    </xf>
    <xf numFmtId="1" fontId="2" fillId="0" borderId="0" xfId="0" applyNumberFormat="1" applyFont="1" applyBorder="1" applyAlignment="1">
      <alignment horizontal="center"/>
    </xf>
    <xf numFmtId="0" fontId="18" fillId="34" borderId="0" xfId="0" applyFont="1" applyFill="1" applyBorder="1" applyAlignment="1">
      <alignment/>
    </xf>
    <xf numFmtId="0" fontId="11" fillId="34" borderId="11" xfId="0" applyFont="1" applyFill="1" applyBorder="1" applyAlignment="1">
      <alignment horizontal="left"/>
    </xf>
    <xf numFmtId="0" fontId="11" fillId="34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11" fillId="34" borderId="34" xfId="0" applyFont="1" applyFill="1" applyBorder="1" applyAlignment="1">
      <alignment horizontal="left"/>
    </xf>
    <xf numFmtId="0" fontId="0" fillId="0" borderId="34" xfId="0" applyFont="1" applyBorder="1" applyAlignment="1">
      <alignment horizontal="center"/>
    </xf>
    <xf numFmtId="0" fontId="11" fillId="34" borderId="17" xfId="0" applyFont="1" applyFill="1" applyBorder="1" applyAlignment="1">
      <alignment horizontal="left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9" fontId="0" fillId="0" borderId="11" xfId="0" applyNumberFormat="1" applyFont="1" applyBorder="1" applyAlignment="1">
      <alignment horizontal="center"/>
    </xf>
    <xf numFmtId="0" fontId="11" fillId="34" borderId="28" xfId="0" applyFont="1" applyFill="1" applyBorder="1" applyAlignment="1">
      <alignment horizontal="left"/>
    </xf>
    <xf numFmtId="0" fontId="0" fillId="0" borderId="28" xfId="0" applyFont="1" applyBorder="1" applyAlignment="1">
      <alignment horizontal="center"/>
    </xf>
    <xf numFmtId="0" fontId="11" fillId="34" borderId="10" xfId="0" applyFont="1" applyFill="1" applyBorder="1" applyAlignment="1">
      <alignment/>
    </xf>
    <xf numFmtId="0" fontId="11" fillId="34" borderId="34" xfId="0" applyFont="1" applyFill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14" fontId="3" fillId="0" borderId="0" xfId="0" applyNumberFormat="1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84"/>
  <sheetViews>
    <sheetView tabSelected="1" zoomScaleSheetLayoutView="100" zoomScalePageLayoutView="0" workbookViewId="0" topLeftCell="A1">
      <selection activeCell="H78" sqref="H78"/>
    </sheetView>
  </sheetViews>
  <sheetFormatPr defaultColWidth="9.00390625" defaultRowHeight="12.75"/>
  <cols>
    <col min="1" max="1" width="3.375" style="0" customWidth="1"/>
    <col min="2" max="2" width="35.75390625" style="0" customWidth="1"/>
    <col min="3" max="3" width="11.625" style="0" customWidth="1"/>
    <col min="4" max="4" width="9.25390625" style="0" customWidth="1"/>
    <col min="5" max="7" width="8.625" style="0" customWidth="1"/>
    <col min="8" max="8" width="9.25390625" style="0" customWidth="1"/>
    <col min="11" max="11" width="9.00390625" style="0" customWidth="1"/>
    <col min="12" max="12" width="7.625" style="0" hidden="1" customWidth="1"/>
  </cols>
  <sheetData>
    <row r="2" spans="1:7" ht="18.75" customHeight="1">
      <c r="A2" s="1" t="s">
        <v>116</v>
      </c>
      <c r="B2" s="90" t="s">
        <v>117</v>
      </c>
      <c r="C2" s="2"/>
      <c r="F2" s="115">
        <v>44621</v>
      </c>
      <c r="G2" s="115"/>
    </row>
    <row r="3" spans="1:7" ht="12.75" customHeight="1">
      <c r="A3" s="1"/>
      <c r="B3" s="90"/>
      <c r="C3" s="2"/>
      <c r="F3" s="91"/>
      <c r="G3" s="91"/>
    </row>
    <row r="4" spans="1:6" ht="12.75" customHeight="1">
      <c r="A4" s="1"/>
      <c r="B4" s="2"/>
      <c r="C4" s="2"/>
      <c r="F4" s="1"/>
    </row>
    <row r="5" spans="1:8" ht="15.75">
      <c r="A5" s="89" t="s">
        <v>118</v>
      </c>
      <c r="H5" s="2"/>
    </row>
    <row r="6" spans="1:9" ht="15.75" customHeight="1">
      <c r="A6" s="18" t="s">
        <v>119</v>
      </c>
      <c r="B6" s="11"/>
      <c r="C6" s="11"/>
      <c r="D6" s="11"/>
      <c r="E6" s="11"/>
      <c r="F6" s="11"/>
      <c r="G6" s="11"/>
      <c r="H6" s="11"/>
      <c r="I6" s="11"/>
    </row>
    <row r="7" spans="1:9" ht="12.75" customHeight="1">
      <c r="A7" s="18"/>
      <c r="B7" s="11"/>
      <c r="C7" s="11"/>
      <c r="D7" s="11"/>
      <c r="E7" s="11"/>
      <c r="F7" s="11"/>
      <c r="G7" s="11"/>
      <c r="H7" s="11"/>
      <c r="I7" s="11"/>
    </row>
    <row r="8" spans="1:9" ht="12.75" customHeight="1">
      <c r="A8" s="1"/>
      <c r="B8" s="11"/>
      <c r="C8" s="11"/>
      <c r="D8" s="11"/>
      <c r="E8" s="11"/>
      <c r="F8" s="11"/>
      <c r="G8" s="11"/>
      <c r="H8" s="11"/>
      <c r="I8" s="11"/>
    </row>
    <row r="9" spans="1:9" ht="15" customHeight="1">
      <c r="A9" s="58" t="s">
        <v>94</v>
      </c>
      <c r="B9" s="57" t="s">
        <v>95</v>
      </c>
      <c r="C9" s="11"/>
      <c r="D9" s="11"/>
      <c r="E9" s="11"/>
      <c r="F9" s="11"/>
      <c r="G9" s="11"/>
      <c r="H9" s="11"/>
      <c r="I9" s="11"/>
    </row>
    <row r="10" ht="12.75" customHeight="1" thickBot="1">
      <c r="A10" s="3"/>
    </row>
    <row r="11" spans="1:9" ht="57" customHeight="1" thickBot="1">
      <c r="A11" s="81" t="s">
        <v>0</v>
      </c>
      <c r="B11" s="82" t="s">
        <v>1</v>
      </c>
      <c r="C11" s="82" t="s">
        <v>2</v>
      </c>
      <c r="D11" s="82" t="s">
        <v>46</v>
      </c>
      <c r="E11" s="82" t="s">
        <v>3</v>
      </c>
      <c r="F11" s="82" t="s">
        <v>4</v>
      </c>
      <c r="G11" s="82" t="s">
        <v>5</v>
      </c>
      <c r="H11" s="78" t="s">
        <v>6</v>
      </c>
      <c r="I11" s="2"/>
    </row>
    <row r="12" spans="1:9" ht="12.75" customHeight="1">
      <c r="A12" s="23">
        <v>1</v>
      </c>
      <c r="B12" s="99" t="s">
        <v>15</v>
      </c>
      <c r="C12" s="24" t="s">
        <v>11</v>
      </c>
      <c r="D12" s="25" t="s">
        <v>61</v>
      </c>
      <c r="E12" s="25">
        <v>1236</v>
      </c>
      <c r="F12" s="25">
        <v>600</v>
      </c>
      <c r="G12" s="25">
        <v>545</v>
      </c>
      <c r="H12" s="37">
        <f>_XLL.ОКРУГЛТ(13180+(13180*0.1),10)</f>
        <v>14500</v>
      </c>
      <c r="I12" s="2"/>
    </row>
    <row r="13" spans="1:12" ht="12.75">
      <c r="A13" s="16">
        <v>2</v>
      </c>
      <c r="B13" s="100" t="s">
        <v>16</v>
      </c>
      <c r="C13" s="101" t="s">
        <v>12</v>
      </c>
      <c r="D13" s="15" t="s">
        <v>61</v>
      </c>
      <c r="E13" s="15">
        <v>1236</v>
      </c>
      <c r="F13" s="15">
        <v>600</v>
      </c>
      <c r="G13" s="15">
        <v>545</v>
      </c>
      <c r="H13" s="36">
        <f>_XLL.ОКРУГЛТ(14980+(14980*0.1),10)</f>
        <v>16480</v>
      </c>
      <c r="I13" s="9"/>
      <c r="J13" s="10"/>
      <c r="L13" s="14"/>
    </row>
    <row r="14" spans="1:12" ht="12.75">
      <c r="A14" s="16">
        <v>3</v>
      </c>
      <c r="B14" s="100" t="s">
        <v>7</v>
      </c>
      <c r="C14" s="101" t="s">
        <v>13</v>
      </c>
      <c r="D14" s="15" t="s">
        <v>61</v>
      </c>
      <c r="E14" s="15">
        <v>1236</v>
      </c>
      <c r="F14" s="15">
        <v>600</v>
      </c>
      <c r="G14" s="15">
        <v>545</v>
      </c>
      <c r="H14" s="36">
        <f>_XLL.ОКРУГЛТ(16790+(16790*0.1),10)</f>
        <v>18470</v>
      </c>
      <c r="I14" s="9"/>
      <c r="J14" s="10"/>
      <c r="L14" s="14"/>
    </row>
    <row r="15" spans="1:12" ht="12.75" customHeight="1" thickBot="1">
      <c r="A15" s="17">
        <v>4</v>
      </c>
      <c r="B15" s="102" t="s">
        <v>8</v>
      </c>
      <c r="C15" s="103" t="s">
        <v>14</v>
      </c>
      <c r="D15" s="26" t="s">
        <v>61</v>
      </c>
      <c r="E15" s="26">
        <v>1236</v>
      </c>
      <c r="F15" s="26">
        <v>600</v>
      </c>
      <c r="G15" s="26">
        <v>545</v>
      </c>
      <c r="H15" s="83">
        <f>_XLL.ОКРУГЛТ(13900+(13900*0.1),10)</f>
        <v>15290</v>
      </c>
      <c r="I15" s="9"/>
      <c r="J15" s="10"/>
      <c r="L15" s="14"/>
    </row>
    <row r="16" spans="1:12" ht="12.75">
      <c r="A16" s="19">
        <v>5</v>
      </c>
      <c r="B16" s="104" t="s">
        <v>17</v>
      </c>
      <c r="C16" s="105" t="s">
        <v>18</v>
      </c>
      <c r="D16" s="105" t="s">
        <v>61</v>
      </c>
      <c r="E16" s="105">
        <v>618</v>
      </c>
      <c r="F16" s="105">
        <v>600</v>
      </c>
      <c r="G16" s="105">
        <v>545</v>
      </c>
      <c r="H16" s="37">
        <f>_XLL.ОКРУГЛТ(7600+(7600*0.1),10)</f>
        <v>8360</v>
      </c>
      <c r="I16" s="9"/>
      <c r="J16" s="10"/>
      <c r="L16" s="14"/>
    </row>
    <row r="17" spans="1:12" ht="12.75">
      <c r="A17" s="16">
        <v>6</v>
      </c>
      <c r="B17" s="100" t="s">
        <v>9</v>
      </c>
      <c r="C17" s="101" t="s">
        <v>19</v>
      </c>
      <c r="D17" s="101" t="s">
        <v>61</v>
      </c>
      <c r="E17" s="101">
        <v>618</v>
      </c>
      <c r="F17" s="101">
        <v>600</v>
      </c>
      <c r="G17" s="101">
        <v>545</v>
      </c>
      <c r="H17" s="36">
        <f>_XLL.ОКРУГЛТ(9410+(9410*0.1),10)</f>
        <v>10350</v>
      </c>
      <c r="I17" s="9"/>
      <c r="J17" s="10"/>
      <c r="L17" s="14"/>
    </row>
    <row r="18" spans="1:12" ht="12.75" customHeight="1" thickBot="1">
      <c r="A18" s="13">
        <v>7</v>
      </c>
      <c r="B18" s="102" t="s">
        <v>113</v>
      </c>
      <c r="C18" s="106" t="s">
        <v>20</v>
      </c>
      <c r="D18" s="103" t="s">
        <v>61</v>
      </c>
      <c r="E18" s="103">
        <v>618</v>
      </c>
      <c r="F18" s="103">
        <v>600</v>
      </c>
      <c r="G18" s="103">
        <v>545</v>
      </c>
      <c r="H18" s="77">
        <f>_XLL.ОКРУГЛТ(11880+(11880*0.1),10)</f>
        <v>13070</v>
      </c>
      <c r="I18" s="9"/>
      <c r="J18" s="10"/>
      <c r="L18" s="14"/>
    </row>
    <row r="19" spans="1:12" ht="12.75">
      <c r="A19" s="7"/>
      <c r="B19" s="88"/>
      <c r="C19" s="7"/>
      <c r="D19" s="7"/>
      <c r="E19" s="7"/>
      <c r="F19" s="7"/>
      <c r="G19" s="7"/>
      <c r="H19" s="86"/>
      <c r="I19" s="9"/>
      <c r="J19" s="10"/>
      <c r="L19" s="14"/>
    </row>
    <row r="20" spans="1:12" ht="14.25" customHeight="1">
      <c r="A20" s="89"/>
      <c r="B20" s="92" t="s">
        <v>120</v>
      </c>
      <c r="C20" s="18"/>
      <c r="D20" s="89"/>
      <c r="E20" s="89"/>
      <c r="F20" s="89"/>
      <c r="I20" s="9"/>
      <c r="J20" s="10"/>
      <c r="L20" s="14"/>
    </row>
    <row r="21" spans="1:12" ht="14.25" customHeight="1">
      <c r="A21" s="89" t="s">
        <v>121</v>
      </c>
      <c r="B21" s="93" t="s">
        <v>122</v>
      </c>
      <c r="C21" s="18"/>
      <c r="D21" s="89"/>
      <c r="E21" s="89"/>
      <c r="F21" s="89"/>
      <c r="I21" s="9"/>
      <c r="J21" s="10"/>
      <c r="L21" s="14"/>
    </row>
    <row r="22" spans="1:6" ht="12.75" customHeight="1">
      <c r="A22" s="89"/>
      <c r="B22" s="93"/>
      <c r="C22" s="18"/>
      <c r="D22" s="89"/>
      <c r="E22" s="89"/>
      <c r="F22" s="89"/>
    </row>
    <row r="23" spans="1:6" ht="14.25" customHeight="1">
      <c r="A23" s="89"/>
      <c r="B23" s="94" t="s">
        <v>127</v>
      </c>
      <c r="C23" s="18"/>
      <c r="D23" s="89"/>
      <c r="E23" s="89"/>
      <c r="F23" s="89"/>
    </row>
    <row r="24" spans="1:6" ht="12.75" customHeight="1">
      <c r="A24" s="89" t="s">
        <v>121</v>
      </c>
      <c r="B24" s="2" t="s">
        <v>128</v>
      </c>
      <c r="C24" s="18"/>
      <c r="D24" s="89"/>
      <c r="E24" s="89"/>
      <c r="F24" s="89"/>
    </row>
    <row r="25" spans="1:3" ht="12.75" customHeight="1">
      <c r="A25" s="89" t="s">
        <v>121</v>
      </c>
      <c r="B25" s="2" t="s">
        <v>126</v>
      </c>
      <c r="C25" s="2" t="s">
        <v>129</v>
      </c>
    </row>
    <row r="26" spans="2:3" ht="12.75" customHeight="1">
      <c r="B26" s="18"/>
      <c r="C26" s="2" t="s">
        <v>130</v>
      </c>
    </row>
    <row r="27" spans="2:3" ht="12.75" customHeight="1">
      <c r="B27" s="18"/>
      <c r="C27" s="2" t="s">
        <v>131</v>
      </c>
    </row>
    <row r="28" spans="2:3" ht="12.75" customHeight="1">
      <c r="B28" s="18"/>
      <c r="C28" s="2" t="s">
        <v>132</v>
      </c>
    </row>
    <row r="29" spans="2:3" ht="12.75" customHeight="1">
      <c r="B29" s="18"/>
      <c r="C29" s="2" t="s">
        <v>133</v>
      </c>
    </row>
    <row r="30" spans="2:7" ht="12.75" customHeight="1">
      <c r="B30" s="18"/>
      <c r="C30" s="2" t="s">
        <v>125</v>
      </c>
      <c r="G30" s="18"/>
    </row>
    <row r="31" spans="1:8" ht="14.25" customHeight="1">
      <c r="A31" s="7"/>
      <c r="B31" s="95" t="s">
        <v>134</v>
      </c>
      <c r="C31" s="7"/>
      <c r="D31" s="7"/>
      <c r="E31" s="7"/>
      <c r="F31" s="7"/>
      <c r="G31" s="7"/>
      <c r="H31" s="86"/>
    </row>
    <row r="32" spans="1:7" ht="14.25" customHeight="1">
      <c r="A32" s="5"/>
      <c r="B32" s="96" t="s">
        <v>135</v>
      </c>
      <c r="C32" s="7"/>
      <c r="D32" s="7"/>
      <c r="E32" s="7"/>
      <c r="F32" s="7"/>
      <c r="G32" s="8"/>
    </row>
    <row r="33" ht="12.75" customHeight="1"/>
    <row r="34" ht="13.5" thickBot="1">
      <c r="B34" s="2" t="s">
        <v>97</v>
      </c>
    </row>
    <row r="35" spans="1:7" ht="13.5" thickBot="1">
      <c r="A35" s="69" t="s">
        <v>0</v>
      </c>
      <c r="B35" s="65" t="s">
        <v>1</v>
      </c>
      <c r="C35" s="41" t="s">
        <v>2</v>
      </c>
      <c r="D35" s="38" t="s">
        <v>34</v>
      </c>
      <c r="E35" s="38" t="s">
        <v>35</v>
      </c>
      <c r="F35" s="38" t="s">
        <v>36</v>
      </c>
      <c r="G35" s="39" t="s">
        <v>37</v>
      </c>
    </row>
    <row r="36" spans="1:7" ht="12.75">
      <c r="A36" s="31">
        <v>1</v>
      </c>
      <c r="B36" s="66" t="s">
        <v>52</v>
      </c>
      <c r="C36" s="12" t="s">
        <v>48</v>
      </c>
      <c r="D36" s="12" t="s">
        <v>49</v>
      </c>
      <c r="E36" s="27"/>
      <c r="F36" s="27"/>
      <c r="G36" s="43">
        <v>130</v>
      </c>
    </row>
    <row r="37" spans="1:7" ht="12.75">
      <c r="A37" s="16">
        <v>2</v>
      </c>
      <c r="B37" s="67" t="s">
        <v>105</v>
      </c>
      <c r="C37" s="4" t="s">
        <v>106</v>
      </c>
      <c r="D37" s="4" t="s">
        <v>108</v>
      </c>
      <c r="E37" s="4">
        <v>564</v>
      </c>
      <c r="F37" s="4">
        <v>522</v>
      </c>
      <c r="G37" s="63">
        <f>_XLL.ОКРУГЛТ(3440+(3440*0.1),10)</f>
        <v>3780</v>
      </c>
    </row>
    <row r="38" spans="1:7" ht="12.75">
      <c r="A38" s="16">
        <v>3</v>
      </c>
      <c r="B38" s="67" t="s">
        <v>102</v>
      </c>
      <c r="C38" s="4" t="s">
        <v>103</v>
      </c>
      <c r="D38" s="4" t="s">
        <v>108</v>
      </c>
      <c r="E38" s="4">
        <v>1164</v>
      </c>
      <c r="F38" s="4">
        <v>522</v>
      </c>
      <c r="G38" s="63">
        <f>_XLL.ОКРУГЛТ(4570+(4570*0.1),10)</f>
        <v>5030</v>
      </c>
    </row>
    <row r="39" spans="1:7" ht="12.75">
      <c r="A39" s="16">
        <v>4</v>
      </c>
      <c r="B39" s="28" t="s">
        <v>104</v>
      </c>
      <c r="C39" s="4" t="s">
        <v>107</v>
      </c>
      <c r="D39" s="4" t="s">
        <v>108</v>
      </c>
      <c r="E39" s="4">
        <v>1764</v>
      </c>
      <c r="F39" s="4">
        <v>522</v>
      </c>
      <c r="G39" s="63">
        <f>_XLL.ОКРУГЛТ(5700+(5700*0.1),10)</f>
        <v>6270</v>
      </c>
    </row>
    <row r="40" spans="1:7" ht="12.75">
      <c r="A40" s="16">
        <v>7</v>
      </c>
      <c r="B40" s="61" t="s">
        <v>53</v>
      </c>
      <c r="C40" s="60" t="s">
        <v>50</v>
      </c>
      <c r="D40" s="60"/>
      <c r="E40" s="70"/>
      <c r="F40" s="70"/>
      <c r="G40" s="71">
        <f>_XLL.ОКРУГЛТ(950+(950*0.05),10)</f>
        <v>1000</v>
      </c>
    </row>
    <row r="41" spans="1:7" ht="12.75">
      <c r="A41" s="16">
        <v>8</v>
      </c>
      <c r="B41" s="84" t="s">
        <v>111</v>
      </c>
      <c r="C41" s="60" t="s">
        <v>109</v>
      </c>
      <c r="D41" s="60">
        <v>20</v>
      </c>
      <c r="E41" s="60">
        <v>298</v>
      </c>
      <c r="F41" s="60">
        <v>1214</v>
      </c>
      <c r="G41" s="71">
        <f>_XLL.ОКРУГЛТ(1750+(1750*0.1),10)</f>
        <v>1930</v>
      </c>
    </row>
    <row r="42" spans="1:7" ht="12.75">
      <c r="A42" s="16">
        <v>9</v>
      </c>
      <c r="B42" s="84" t="s">
        <v>112</v>
      </c>
      <c r="C42" s="60" t="s">
        <v>110</v>
      </c>
      <c r="D42" s="60">
        <v>20</v>
      </c>
      <c r="E42" s="60">
        <v>298</v>
      </c>
      <c r="F42" s="60">
        <v>598</v>
      </c>
      <c r="G42" s="71">
        <f>_XLL.ОКРУГЛТ(870+(870*0.1),10)</f>
        <v>960</v>
      </c>
    </row>
    <row r="43" spans="1:7" ht="12.75">
      <c r="A43" s="16">
        <v>10</v>
      </c>
      <c r="B43" s="68" t="s">
        <v>51</v>
      </c>
      <c r="C43" s="4" t="s">
        <v>32</v>
      </c>
      <c r="D43" s="4">
        <v>18</v>
      </c>
      <c r="E43" s="4">
        <v>564</v>
      </c>
      <c r="F43" s="4">
        <v>522</v>
      </c>
      <c r="G43" s="64">
        <f>_XLL.ОКРУГЛТ(1690+(1690*0.1),10)</f>
        <v>1860</v>
      </c>
    </row>
    <row r="44" spans="1:7" ht="12.75">
      <c r="A44" s="7"/>
      <c r="B44" s="6"/>
      <c r="C44" s="7"/>
      <c r="D44" s="7"/>
      <c r="E44" s="7"/>
      <c r="F44" s="7"/>
      <c r="G44" s="97"/>
    </row>
    <row r="45" ht="12.75" customHeight="1"/>
    <row r="46" spans="1:2" ht="15" customHeight="1">
      <c r="A46" s="57" t="s">
        <v>96</v>
      </c>
      <c r="B46" s="57" t="s">
        <v>136</v>
      </c>
    </row>
    <row r="47" ht="12.75" customHeight="1" thickBot="1">
      <c r="A47" s="2"/>
    </row>
    <row r="48" spans="1:8" ht="13.5" thickBot="1">
      <c r="A48" s="40" t="s">
        <v>0</v>
      </c>
      <c r="B48" s="41" t="s">
        <v>1</v>
      </c>
      <c r="C48" s="41" t="s">
        <v>2</v>
      </c>
      <c r="D48" s="41" t="s">
        <v>46</v>
      </c>
      <c r="E48" s="41" t="s">
        <v>3</v>
      </c>
      <c r="F48" s="41" t="s">
        <v>4</v>
      </c>
      <c r="G48" s="41" t="s">
        <v>5</v>
      </c>
      <c r="H48" s="78" t="s">
        <v>6</v>
      </c>
    </row>
    <row r="49" spans="1:8" ht="12.75" customHeight="1">
      <c r="A49" s="22">
        <v>1</v>
      </c>
      <c r="B49" s="99" t="s">
        <v>30</v>
      </c>
      <c r="C49" s="107" t="s">
        <v>23</v>
      </c>
      <c r="D49" s="108" t="s">
        <v>62</v>
      </c>
      <c r="E49" s="107">
        <v>733</v>
      </c>
      <c r="F49" s="107">
        <v>780</v>
      </c>
      <c r="G49" s="107">
        <v>1650</v>
      </c>
      <c r="H49" s="36">
        <f>_XLL.ОКРУГЛТ(16140+(16140*0.1),10)</f>
        <v>17750</v>
      </c>
    </row>
    <row r="50" spans="1:8" ht="12.75" customHeight="1">
      <c r="A50" s="20">
        <v>2</v>
      </c>
      <c r="B50" s="100" t="s">
        <v>31</v>
      </c>
      <c r="C50" s="101" t="s">
        <v>24</v>
      </c>
      <c r="D50" s="101" t="s">
        <v>62</v>
      </c>
      <c r="E50" s="101">
        <v>733</v>
      </c>
      <c r="F50" s="101">
        <v>880</v>
      </c>
      <c r="G50" s="101">
        <v>1850</v>
      </c>
      <c r="H50" s="36">
        <f>_XLL.ОКРУГЛТ(18040+(18040*0.1),10)</f>
        <v>19840</v>
      </c>
    </row>
    <row r="51" spans="1:8" ht="12.75" customHeight="1">
      <c r="A51" s="20">
        <v>3</v>
      </c>
      <c r="B51" s="100" t="s">
        <v>21</v>
      </c>
      <c r="C51" s="101" t="s">
        <v>22</v>
      </c>
      <c r="D51" s="101" t="s">
        <v>62</v>
      </c>
      <c r="E51" s="101">
        <v>733</v>
      </c>
      <c r="F51" s="101">
        <v>980</v>
      </c>
      <c r="G51" s="101">
        <v>2050</v>
      </c>
      <c r="H51" s="36">
        <f>_XLL.ОКРУГЛТ(19770+(19770*0.1),10)</f>
        <v>21750</v>
      </c>
    </row>
    <row r="52" spans="1:8" ht="12.75" customHeight="1" thickBot="1">
      <c r="A52" s="79">
        <v>4</v>
      </c>
      <c r="B52" s="109" t="s">
        <v>25</v>
      </c>
      <c r="C52" s="110" t="s">
        <v>26</v>
      </c>
      <c r="D52" s="110" t="s">
        <v>62</v>
      </c>
      <c r="E52" s="110">
        <v>1700</v>
      </c>
      <c r="F52" s="110">
        <v>896</v>
      </c>
      <c r="G52" s="110">
        <v>2006</v>
      </c>
      <c r="H52" s="80">
        <f>_XLL.ОКРУГЛТ(28500+(28500*0.1),10)</f>
        <v>31350</v>
      </c>
    </row>
    <row r="53" spans="1:8" ht="12.75" customHeight="1">
      <c r="A53" s="22">
        <v>5</v>
      </c>
      <c r="B53" s="99" t="s">
        <v>47</v>
      </c>
      <c r="C53" s="107" t="s">
        <v>27</v>
      </c>
      <c r="D53" s="107" t="s">
        <v>62</v>
      </c>
      <c r="E53" s="107">
        <v>230</v>
      </c>
      <c r="F53" s="107">
        <v>1590</v>
      </c>
      <c r="G53" s="107">
        <v>680</v>
      </c>
      <c r="H53" s="37">
        <f>_XLL.ОКРУГЛТ(8700+(8700*0.1),10)</f>
        <v>9570</v>
      </c>
    </row>
    <row r="54" spans="1:8" ht="12.75" customHeight="1" thickBot="1">
      <c r="A54" s="21">
        <v>6</v>
      </c>
      <c r="B54" s="102" t="s">
        <v>28</v>
      </c>
      <c r="C54" s="103" t="s">
        <v>29</v>
      </c>
      <c r="D54" s="103" t="s">
        <v>62</v>
      </c>
      <c r="E54" s="103">
        <v>210</v>
      </c>
      <c r="F54" s="103">
        <v>920</v>
      </c>
      <c r="G54" s="103">
        <v>800</v>
      </c>
      <c r="H54" s="77">
        <f>_XLL.ОКРУГЛТ(6170+(6170*0.1),10)</f>
        <v>6790</v>
      </c>
    </row>
    <row r="55" spans="1:8" ht="12.75" customHeight="1">
      <c r="A55" s="22">
        <v>7</v>
      </c>
      <c r="B55" s="111" t="s">
        <v>38</v>
      </c>
      <c r="C55" s="101" t="s">
        <v>39</v>
      </c>
      <c r="D55" s="107" t="s">
        <v>62</v>
      </c>
      <c r="E55" s="101">
        <v>386</v>
      </c>
      <c r="F55" s="101">
        <v>1200</v>
      </c>
      <c r="G55" s="101">
        <v>250</v>
      </c>
      <c r="H55" s="36">
        <f>_XLL.ОКРУГЛТ(4350+(4350*0.1),10)</f>
        <v>4790</v>
      </c>
    </row>
    <row r="56" spans="1:8" ht="12.75" customHeight="1">
      <c r="A56" s="20">
        <v>8</v>
      </c>
      <c r="B56" s="111" t="s">
        <v>40</v>
      </c>
      <c r="C56" s="101" t="s">
        <v>41</v>
      </c>
      <c r="D56" s="101" t="s">
        <v>62</v>
      </c>
      <c r="E56" s="101">
        <v>400</v>
      </c>
      <c r="F56" s="101">
        <v>400</v>
      </c>
      <c r="G56" s="101">
        <v>268</v>
      </c>
      <c r="H56" s="36">
        <f>_XLL.ОКРУГЛТ(1870+(1870*0.1),10)</f>
        <v>2060</v>
      </c>
    </row>
    <row r="57" spans="1:8" ht="12.75" customHeight="1">
      <c r="A57" s="20">
        <v>9</v>
      </c>
      <c r="B57" s="111" t="s">
        <v>42</v>
      </c>
      <c r="C57" s="101" t="s">
        <v>43</v>
      </c>
      <c r="D57" s="101" t="s">
        <v>62</v>
      </c>
      <c r="E57" s="101">
        <v>400</v>
      </c>
      <c r="F57" s="101">
        <v>400</v>
      </c>
      <c r="G57" s="101">
        <v>268</v>
      </c>
      <c r="H57" s="36">
        <f>_XLL.ОКРУГЛТ(1870+(1870*0.1),10)</f>
        <v>2060</v>
      </c>
    </row>
    <row r="58" spans="1:8" ht="12.75" customHeight="1" thickBot="1">
      <c r="A58" s="21">
        <v>10</v>
      </c>
      <c r="B58" s="112" t="s">
        <v>44</v>
      </c>
      <c r="C58" s="103" t="s">
        <v>45</v>
      </c>
      <c r="D58" s="103" t="s">
        <v>62</v>
      </c>
      <c r="E58" s="103">
        <v>400</v>
      </c>
      <c r="F58" s="103">
        <v>400</v>
      </c>
      <c r="G58" s="103">
        <v>268</v>
      </c>
      <c r="H58" s="77">
        <f>_XLL.ОКРУГЛТ(2420+(2420*0.1),10)</f>
        <v>2660</v>
      </c>
    </row>
    <row r="59" spans="1:8" ht="12.75" customHeight="1">
      <c r="A59" s="5"/>
      <c r="B59" s="88"/>
      <c r="C59" s="7"/>
      <c r="D59" s="7"/>
      <c r="E59" s="7"/>
      <c r="F59" s="7"/>
      <c r="G59" s="7"/>
      <c r="H59" s="86"/>
    </row>
    <row r="60" spans="1:12" ht="12.75" customHeight="1">
      <c r="A60" s="5"/>
      <c r="B60" s="18" t="s">
        <v>123</v>
      </c>
      <c r="C60" s="18"/>
      <c r="D60" s="89"/>
      <c r="E60" s="89"/>
      <c r="F60" s="88"/>
      <c r="G60" s="7"/>
      <c r="H60" s="7"/>
      <c r="I60" s="7"/>
      <c r="J60" s="7"/>
      <c r="K60" s="7"/>
      <c r="L60" s="86"/>
    </row>
    <row r="61" spans="1:12" ht="12.75" customHeight="1">
      <c r="A61" s="5"/>
      <c r="B61" s="18" t="s">
        <v>124</v>
      </c>
      <c r="C61" s="18" t="s">
        <v>129</v>
      </c>
      <c r="F61" s="88"/>
      <c r="G61" s="7"/>
      <c r="H61" s="7"/>
      <c r="I61" s="7"/>
      <c r="J61" s="7"/>
      <c r="K61" s="7"/>
      <c r="L61" s="86"/>
    </row>
    <row r="62" spans="1:12" ht="12.75" customHeight="1">
      <c r="A62" s="5"/>
      <c r="B62" s="18"/>
      <c r="C62" s="18" t="s">
        <v>130</v>
      </c>
      <c r="F62" s="88"/>
      <c r="G62" s="7"/>
      <c r="H62" s="7"/>
      <c r="I62" s="7"/>
      <c r="J62" s="7"/>
      <c r="K62" s="7"/>
      <c r="L62" s="86"/>
    </row>
    <row r="63" spans="1:12" ht="12.75" customHeight="1">
      <c r="A63" s="5"/>
      <c r="B63" s="18"/>
      <c r="C63" s="18" t="s">
        <v>131</v>
      </c>
      <c r="F63" s="88"/>
      <c r="G63" s="7"/>
      <c r="H63" s="7"/>
      <c r="I63" s="7"/>
      <c r="J63" s="7"/>
      <c r="K63" s="7"/>
      <c r="L63" s="86"/>
    </row>
    <row r="64" spans="1:12" ht="12.75" customHeight="1">
      <c r="A64" s="5"/>
      <c r="B64" s="18"/>
      <c r="C64" s="18" t="s">
        <v>132</v>
      </c>
      <c r="F64" s="88"/>
      <c r="G64" s="7"/>
      <c r="H64" s="7"/>
      <c r="I64" s="7"/>
      <c r="J64" s="7"/>
      <c r="K64" s="7"/>
      <c r="L64" s="86"/>
    </row>
    <row r="65" spans="1:12" ht="12.75" customHeight="1">
      <c r="A65" s="5"/>
      <c r="B65" s="18"/>
      <c r="C65" s="18" t="s">
        <v>133</v>
      </c>
      <c r="F65" s="88"/>
      <c r="G65" s="7"/>
      <c r="H65" s="7"/>
      <c r="I65" s="7"/>
      <c r="J65" s="7"/>
      <c r="K65" s="7"/>
      <c r="L65" s="86"/>
    </row>
    <row r="66" spans="1:12" ht="12.75" customHeight="1">
      <c r="A66" s="5"/>
      <c r="B66" s="18"/>
      <c r="C66" s="18" t="s">
        <v>125</v>
      </c>
      <c r="F66" s="88"/>
      <c r="G66" s="7"/>
      <c r="H66" s="7"/>
      <c r="I66" s="7"/>
      <c r="J66" s="7"/>
      <c r="K66" s="7"/>
      <c r="L66" s="86"/>
    </row>
    <row r="67" spans="1:12" ht="12.75" customHeight="1">
      <c r="A67" s="5"/>
      <c r="B67" s="18"/>
      <c r="C67" s="18"/>
      <c r="F67" s="88"/>
      <c r="G67" s="7"/>
      <c r="H67" s="7"/>
      <c r="I67" s="7"/>
      <c r="J67" s="7"/>
      <c r="K67" s="7"/>
      <c r="L67" s="86"/>
    </row>
    <row r="68" spans="1:8" ht="12.75" customHeight="1">
      <c r="A68" s="5"/>
      <c r="B68" s="98" t="s">
        <v>137</v>
      </c>
      <c r="C68" s="59"/>
      <c r="D68" s="59"/>
      <c r="E68" s="7"/>
      <c r="F68" s="7"/>
      <c r="G68" s="7"/>
      <c r="H68" s="86"/>
    </row>
    <row r="69" ht="12" customHeight="1"/>
    <row r="70" ht="13.5" thickBot="1">
      <c r="B70" s="2" t="s">
        <v>138</v>
      </c>
    </row>
    <row r="71" spans="1:8" ht="13.5" thickBot="1">
      <c r="A71" s="40" t="s">
        <v>0</v>
      </c>
      <c r="B71" s="41" t="s">
        <v>1</v>
      </c>
      <c r="C71" s="41" t="s">
        <v>2</v>
      </c>
      <c r="D71" s="41" t="s">
        <v>46</v>
      </c>
      <c r="E71" s="41" t="s">
        <v>3</v>
      </c>
      <c r="F71" s="41" t="s">
        <v>4</v>
      </c>
      <c r="G71" s="41" t="s">
        <v>5</v>
      </c>
      <c r="H71" s="42" t="s">
        <v>6</v>
      </c>
    </row>
    <row r="72" spans="1:8" ht="12.75">
      <c r="A72" s="31">
        <v>1</v>
      </c>
      <c r="B72" s="32" t="s">
        <v>58</v>
      </c>
      <c r="C72" s="33" t="s">
        <v>54</v>
      </c>
      <c r="D72" s="33" t="s">
        <v>57</v>
      </c>
      <c r="E72" s="34"/>
      <c r="F72" s="33">
        <v>700</v>
      </c>
      <c r="G72" s="35"/>
      <c r="H72" s="62">
        <f>_XLL.ОКРУГЛТ(1290+(1290*0.1),10)</f>
        <v>1420</v>
      </c>
    </row>
    <row r="73" spans="1:8" ht="12.75">
      <c r="A73" s="16">
        <v>2</v>
      </c>
      <c r="B73" s="28" t="s">
        <v>59</v>
      </c>
      <c r="C73" s="4" t="s">
        <v>55</v>
      </c>
      <c r="D73" s="33" t="s">
        <v>57</v>
      </c>
      <c r="E73" s="29"/>
      <c r="F73" s="4">
        <v>800</v>
      </c>
      <c r="G73" s="30"/>
      <c r="H73" s="62">
        <f>_XLL.ОКРУГЛТ(1460+(1460*0.1),10)</f>
        <v>1610</v>
      </c>
    </row>
    <row r="74" spans="1:8" ht="12.75">
      <c r="A74" s="16">
        <v>3</v>
      </c>
      <c r="B74" s="28" t="s">
        <v>60</v>
      </c>
      <c r="C74" s="4" t="s">
        <v>56</v>
      </c>
      <c r="D74" s="4" t="s">
        <v>57</v>
      </c>
      <c r="E74" s="29"/>
      <c r="F74" s="4">
        <v>900</v>
      </c>
      <c r="G74" s="4"/>
      <c r="H74" s="62">
        <f>_XLL.ОКРУГЛТ(1650+(1650*0.1),10)</f>
        <v>1820</v>
      </c>
    </row>
    <row r="75" spans="1:8" ht="12.75">
      <c r="A75" s="16">
        <v>4</v>
      </c>
      <c r="B75" s="29" t="s">
        <v>63</v>
      </c>
      <c r="C75" s="4" t="s">
        <v>33</v>
      </c>
      <c r="D75" s="4" t="s">
        <v>62</v>
      </c>
      <c r="E75" s="4">
        <v>260</v>
      </c>
      <c r="F75" s="4">
        <v>1400</v>
      </c>
      <c r="G75" s="4"/>
      <c r="H75" s="63">
        <f>_XLL.ОКРУГЛТ(1530+(1530*0.1),10)</f>
        <v>1680</v>
      </c>
    </row>
    <row r="76" spans="1:8" ht="12.75">
      <c r="A76" s="72">
        <v>5</v>
      </c>
      <c r="B76" s="61" t="s">
        <v>98</v>
      </c>
      <c r="C76" s="60" t="s">
        <v>99</v>
      </c>
      <c r="D76" s="60" t="s">
        <v>62</v>
      </c>
      <c r="E76" s="60">
        <v>280</v>
      </c>
      <c r="F76" s="60">
        <v>1000</v>
      </c>
      <c r="G76" s="60"/>
      <c r="H76" s="71">
        <f>_XLL.ОКРУГЛТ(960+(960*0.1),10)</f>
        <v>1060</v>
      </c>
    </row>
    <row r="77" spans="1:8" ht="13.5" thickBot="1">
      <c r="A77" s="73">
        <v>6</v>
      </c>
      <c r="B77" s="74" t="s">
        <v>101</v>
      </c>
      <c r="C77" s="75" t="s">
        <v>100</v>
      </c>
      <c r="D77" s="75" t="s">
        <v>62</v>
      </c>
      <c r="E77" s="75">
        <v>280</v>
      </c>
      <c r="F77" s="75">
        <v>1300</v>
      </c>
      <c r="G77" s="75"/>
      <c r="H77" s="76">
        <f>_XLL.ОКРУГЛТ(1250+(1250*0.1),10)</f>
        <v>1380</v>
      </c>
    </row>
    <row r="78" spans="1:8" ht="12.75">
      <c r="A78" s="7"/>
      <c r="B78" s="6"/>
      <c r="C78" s="7"/>
      <c r="D78" s="6"/>
      <c r="E78" s="6"/>
      <c r="F78" s="7"/>
      <c r="G78" s="7"/>
      <c r="H78" s="59"/>
    </row>
    <row r="79" spans="1:8" ht="12.75">
      <c r="A79" s="5"/>
      <c r="B79" s="85"/>
      <c r="C79" s="7"/>
      <c r="D79" s="7"/>
      <c r="E79" s="7"/>
      <c r="F79" s="7"/>
      <c r="G79" s="7"/>
      <c r="H79" s="86"/>
    </row>
    <row r="80" spans="1:8" ht="12.75">
      <c r="A80" s="5"/>
      <c r="B80" s="87"/>
      <c r="C80" s="59"/>
      <c r="D80" s="59"/>
      <c r="E80" s="7"/>
      <c r="F80" s="7"/>
      <c r="G80" s="7"/>
      <c r="H80" s="86"/>
    </row>
    <row r="82" spans="2:8" ht="12.75">
      <c r="B82" s="114" t="s">
        <v>114</v>
      </c>
      <c r="C82" s="114"/>
      <c r="F82" s="113" t="s">
        <v>115</v>
      </c>
      <c r="G82" s="113"/>
      <c r="H82" s="113"/>
    </row>
    <row r="83" ht="12.75">
      <c r="B83" s="2"/>
    </row>
    <row r="84" ht="12.75">
      <c r="B84" s="2"/>
    </row>
  </sheetData>
  <sheetProtection/>
  <mergeCells count="3">
    <mergeCell ref="F82:H82"/>
    <mergeCell ref="B82:C82"/>
    <mergeCell ref="F2:G2"/>
  </mergeCells>
  <printOptions/>
  <pageMargins left="0.7874015748031497" right="0.3937007874015748" top="0.3937007874015748" bottom="0.3937007874015748" header="0.7086614173228347" footer="0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1">
      <selection activeCell="F45" sqref="F45"/>
    </sheetView>
  </sheetViews>
  <sheetFormatPr defaultColWidth="9.00390625" defaultRowHeight="12.75"/>
  <cols>
    <col min="1" max="1" width="4.625" style="0" customWidth="1"/>
    <col min="2" max="2" width="27.75390625" style="0" customWidth="1"/>
    <col min="3" max="3" width="13.875" style="0" customWidth="1"/>
    <col min="4" max="4" width="9.75390625" style="0" customWidth="1"/>
    <col min="7" max="7" width="9.75390625" style="0" customWidth="1"/>
    <col min="8" max="8" width="8.125" style="0" customWidth="1"/>
    <col min="9" max="9" width="6.875" style="0" customWidth="1"/>
  </cols>
  <sheetData>
    <row r="1" spans="1:4" ht="12.75">
      <c r="A1" t="s">
        <v>64</v>
      </c>
      <c r="D1" s="44"/>
    </row>
    <row r="2" spans="1:9" ht="25.5">
      <c r="A2" s="45" t="s">
        <v>0</v>
      </c>
      <c r="B2" s="45" t="s">
        <v>1</v>
      </c>
      <c r="C2" s="45" t="s">
        <v>2</v>
      </c>
      <c r="D2" s="45" t="s">
        <v>65</v>
      </c>
      <c r="E2" s="45" t="s">
        <v>66</v>
      </c>
      <c r="F2" s="45" t="s">
        <v>67</v>
      </c>
      <c r="G2" s="45" t="s">
        <v>68</v>
      </c>
      <c r="H2" s="45" t="s">
        <v>69</v>
      </c>
      <c r="I2" s="45" t="s">
        <v>70</v>
      </c>
    </row>
    <row r="3" spans="1:9" ht="12.75">
      <c r="A3" s="46">
        <v>1</v>
      </c>
      <c r="B3" s="47" t="s">
        <v>15</v>
      </c>
      <c r="C3" s="46" t="s">
        <v>11</v>
      </c>
      <c r="D3" s="46">
        <v>3</v>
      </c>
      <c r="E3" s="34"/>
      <c r="F3" s="34"/>
      <c r="G3" s="34"/>
      <c r="H3" s="48">
        <v>0.078</v>
      </c>
      <c r="I3" s="48">
        <v>30</v>
      </c>
    </row>
    <row r="4" spans="1:9" ht="12.75">
      <c r="A4" s="49"/>
      <c r="B4" s="50" t="s">
        <v>71</v>
      </c>
      <c r="C4" s="4" t="s">
        <v>72</v>
      </c>
      <c r="D4" s="4">
        <v>1</v>
      </c>
      <c r="E4" s="29">
        <v>1230</v>
      </c>
      <c r="F4" s="29">
        <v>570</v>
      </c>
      <c r="G4" s="29">
        <v>70</v>
      </c>
      <c r="H4" s="29">
        <v>0.05</v>
      </c>
      <c r="I4" s="29">
        <v>20</v>
      </c>
    </row>
    <row r="5" spans="1:9" ht="12.75">
      <c r="A5" s="49"/>
      <c r="B5" s="50" t="s">
        <v>73</v>
      </c>
      <c r="C5" s="4" t="s">
        <v>74</v>
      </c>
      <c r="D5" s="4">
        <v>1</v>
      </c>
      <c r="E5" s="29">
        <v>580</v>
      </c>
      <c r="F5" s="29">
        <v>550</v>
      </c>
      <c r="G5" s="29">
        <v>60</v>
      </c>
      <c r="H5" s="29">
        <v>0.02</v>
      </c>
      <c r="I5" s="29">
        <v>9</v>
      </c>
    </row>
    <row r="6" spans="1:9" ht="12.75">
      <c r="A6" s="49"/>
      <c r="B6" s="50" t="s">
        <v>75</v>
      </c>
      <c r="C6" s="4" t="s">
        <v>76</v>
      </c>
      <c r="D6" s="4">
        <v>1</v>
      </c>
      <c r="E6" s="29"/>
      <c r="F6" s="29"/>
      <c r="G6" s="29"/>
      <c r="H6" s="29">
        <v>0.008</v>
      </c>
      <c r="I6" s="29">
        <v>1</v>
      </c>
    </row>
    <row r="7" spans="1:9" ht="12.75">
      <c r="A7" s="49"/>
      <c r="B7" s="50"/>
      <c r="C7" s="4"/>
      <c r="D7" s="4">
        <v>1</v>
      </c>
      <c r="E7" s="29"/>
      <c r="F7" s="29"/>
      <c r="G7" s="29"/>
      <c r="H7" s="29"/>
      <c r="I7" s="29"/>
    </row>
    <row r="8" spans="1:9" ht="12.75">
      <c r="A8" s="49">
        <v>2</v>
      </c>
      <c r="B8" s="51" t="s">
        <v>16</v>
      </c>
      <c r="C8" s="49" t="s">
        <v>12</v>
      </c>
      <c r="D8" s="49">
        <v>4</v>
      </c>
      <c r="E8" s="29"/>
      <c r="F8" s="29"/>
      <c r="G8" s="29"/>
      <c r="H8" s="55">
        <v>0.088</v>
      </c>
      <c r="I8" s="55">
        <v>33</v>
      </c>
    </row>
    <row r="9" spans="1:9" ht="12.75">
      <c r="A9" s="49"/>
      <c r="B9" s="50" t="s">
        <v>71</v>
      </c>
      <c r="C9" s="4" t="s">
        <v>72</v>
      </c>
      <c r="D9" s="4">
        <v>1</v>
      </c>
      <c r="E9" s="29">
        <v>1230</v>
      </c>
      <c r="F9" s="29">
        <v>570</v>
      </c>
      <c r="G9" s="29">
        <v>70</v>
      </c>
      <c r="H9" s="29">
        <v>0.05</v>
      </c>
      <c r="I9" s="29">
        <v>20</v>
      </c>
    </row>
    <row r="10" spans="1:9" ht="12.75">
      <c r="A10" s="49"/>
      <c r="B10" s="50" t="s">
        <v>73</v>
      </c>
      <c r="C10" s="4" t="s">
        <v>74</v>
      </c>
      <c r="D10" s="4">
        <v>1</v>
      </c>
      <c r="E10" s="29">
        <v>580</v>
      </c>
      <c r="F10" s="29">
        <v>550</v>
      </c>
      <c r="G10" s="29">
        <v>60</v>
      </c>
      <c r="H10" s="29">
        <v>0.02</v>
      </c>
      <c r="I10" s="29">
        <v>9</v>
      </c>
    </row>
    <row r="11" spans="1:9" ht="12.75">
      <c r="A11" s="49"/>
      <c r="B11" s="50" t="s">
        <v>77</v>
      </c>
      <c r="C11" s="4" t="s">
        <v>78</v>
      </c>
      <c r="D11" s="4">
        <v>1</v>
      </c>
      <c r="E11" s="29">
        <v>610</v>
      </c>
      <c r="F11" s="29">
        <v>310</v>
      </c>
      <c r="G11" s="29">
        <v>50</v>
      </c>
      <c r="H11" s="29">
        <v>0.01</v>
      </c>
      <c r="I11" s="29">
        <v>3</v>
      </c>
    </row>
    <row r="12" spans="1:9" ht="12.75">
      <c r="A12" s="49"/>
      <c r="B12" s="50" t="s">
        <v>75</v>
      </c>
      <c r="C12" s="4" t="s">
        <v>79</v>
      </c>
      <c r="D12" s="4">
        <v>1</v>
      </c>
      <c r="E12" s="29"/>
      <c r="F12" s="29"/>
      <c r="G12" s="29"/>
      <c r="H12" s="29">
        <v>0.008</v>
      </c>
      <c r="I12" s="29">
        <v>1</v>
      </c>
    </row>
    <row r="13" spans="1:9" ht="12.75">
      <c r="A13" s="49"/>
      <c r="B13" s="50"/>
      <c r="C13" s="4"/>
      <c r="D13" s="4"/>
      <c r="E13" s="29"/>
      <c r="F13" s="29"/>
      <c r="G13" s="29"/>
      <c r="H13" s="29"/>
      <c r="I13" s="29"/>
    </row>
    <row r="14" spans="1:9" ht="12.75">
      <c r="A14" s="49">
        <v>3</v>
      </c>
      <c r="B14" s="51" t="s">
        <v>7</v>
      </c>
      <c r="C14" s="49" t="s">
        <v>13</v>
      </c>
      <c r="D14" s="49">
        <v>4</v>
      </c>
      <c r="E14" s="29"/>
      <c r="F14" s="29"/>
      <c r="G14" s="29"/>
      <c r="H14" s="55">
        <v>0.098</v>
      </c>
      <c r="I14" s="55">
        <v>37</v>
      </c>
    </row>
    <row r="15" spans="1:9" ht="12.75">
      <c r="A15" s="49"/>
      <c r="B15" s="50" t="s">
        <v>71</v>
      </c>
      <c r="C15" s="4" t="s">
        <v>72</v>
      </c>
      <c r="D15" s="4">
        <v>1</v>
      </c>
      <c r="E15" s="29">
        <v>1230</v>
      </c>
      <c r="F15" s="29">
        <v>570</v>
      </c>
      <c r="G15" s="29">
        <v>70</v>
      </c>
      <c r="H15" s="29">
        <v>0.05</v>
      </c>
      <c r="I15" s="29">
        <v>20</v>
      </c>
    </row>
    <row r="16" spans="1:9" ht="12.75">
      <c r="A16" s="49"/>
      <c r="B16" s="50" t="s">
        <v>73</v>
      </c>
      <c r="C16" s="4" t="s">
        <v>74</v>
      </c>
      <c r="D16" s="4">
        <v>1</v>
      </c>
      <c r="E16" s="29">
        <v>580</v>
      </c>
      <c r="F16" s="29">
        <v>550</v>
      </c>
      <c r="G16" s="29">
        <v>60</v>
      </c>
      <c r="H16" s="29">
        <v>0.02</v>
      </c>
      <c r="I16" s="29">
        <v>9</v>
      </c>
    </row>
    <row r="17" spans="1:9" ht="12.75">
      <c r="A17" s="49"/>
      <c r="B17" s="50" t="s">
        <v>80</v>
      </c>
      <c r="C17" s="4" t="s">
        <v>81</v>
      </c>
      <c r="D17" s="4">
        <v>1</v>
      </c>
      <c r="E17" s="29">
        <v>1230</v>
      </c>
      <c r="F17" s="29">
        <v>320</v>
      </c>
      <c r="G17" s="29">
        <v>50</v>
      </c>
      <c r="H17" s="29">
        <v>0.02</v>
      </c>
      <c r="I17" s="29">
        <v>7</v>
      </c>
    </row>
    <row r="18" spans="1:9" ht="12.75">
      <c r="A18" s="49"/>
      <c r="B18" s="50" t="s">
        <v>75</v>
      </c>
      <c r="C18" s="4" t="s">
        <v>82</v>
      </c>
      <c r="D18" s="4">
        <v>1</v>
      </c>
      <c r="E18" s="29"/>
      <c r="F18" s="29"/>
      <c r="G18" s="29"/>
      <c r="H18" s="29">
        <v>0.008</v>
      </c>
      <c r="I18" s="29">
        <v>1</v>
      </c>
    </row>
    <row r="19" spans="1:9" ht="12.75">
      <c r="A19" s="49"/>
      <c r="B19" s="50"/>
      <c r="C19" s="4"/>
      <c r="D19" s="4"/>
      <c r="E19" s="29"/>
      <c r="F19" s="29"/>
      <c r="G19" s="29"/>
      <c r="H19" s="29"/>
      <c r="I19" s="29"/>
    </row>
    <row r="20" spans="1:9" ht="12.75">
      <c r="A20" s="49"/>
      <c r="B20" s="50"/>
      <c r="C20" s="4"/>
      <c r="D20" s="4"/>
      <c r="E20" s="29"/>
      <c r="F20" s="29"/>
      <c r="G20" s="29"/>
      <c r="H20" s="29"/>
      <c r="I20" s="29"/>
    </row>
    <row r="21" spans="1:9" ht="12.75">
      <c r="A21" s="49"/>
      <c r="B21" s="50"/>
      <c r="C21" s="4"/>
      <c r="D21" s="4"/>
      <c r="E21" s="29"/>
      <c r="F21" s="29"/>
      <c r="G21" s="29"/>
      <c r="H21" s="29"/>
      <c r="I21" s="29"/>
    </row>
    <row r="22" spans="1:9" ht="12.75">
      <c r="A22" s="49">
        <v>4</v>
      </c>
      <c r="B22" s="51" t="s">
        <v>8</v>
      </c>
      <c r="C22" s="49" t="s">
        <v>14</v>
      </c>
      <c r="D22" s="49">
        <v>4</v>
      </c>
      <c r="E22" s="29"/>
      <c r="F22" s="29"/>
      <c r="G22" s="29"/>
      <c r="H22" s="55">
        <v>0.088</v>
      </c>
      <c r="I22" s="55">
        <v>31</v>
      </c>
    </row>
    <row r="23" spans="1:9" ht="12.75">
      <c r="A23" s="46"/>
      <c r="B23" s="50" t="s">
        <v>71</v>
      </c>
      <c r="C23" s="33" t="s">
        <v>72</v>
      </c>
      <c r="D23" s="33">
        <v>1</v>
      </c>
      <c r="E23" s="29">
        <v>1230</v>
      </c>
      <c r="F23" s="29">
        <v>570</v>
      </c>
      <c r="G23" s="29">
        <v>70</v>
      </c>
      <c r="H23" s="29">
        <v>0.05</v>
      </c>
      <c r="I23" s="29">
        <v>20</v>
      </c>
    </row>
    <row r="24" spans="1:9" ht="12.75">
      <c r="A24" s="49"/>
      <c r="B24" s="50" t="s">
        <v>83</v>
      </c>
      <c r="C24" s="4" t="s">
        <v>32</v>
      </c>
      <c r="D24" s="4">
        <v>1</v>
      </c>
      <c r="E24" s="29">
        <v>580</v>
      </c>
      <c r="F24" s="29">
        <v>550</v>
      </c>
      <c r="G24" s="29">
        <v>30</v>
      </c>
      <c r="H24" s="29">
        <v>0.01</v>
      </c>
      <c r="I24" s="29">
        <v>3</v>
      </c>
    </row>
    <row r="25" spans="1:9" ht="12.75">
      <c r="A25" s="49"/>
      <c r="B25" s="50" t="s">
        <v>80</v>
      </c>
      <c r="C25" s="4" t="s">
        <v>81</v>
      </c>
      <c r="D25" s="4">
        <v>1</v>
      </c>
      <c r="E25" s="29">
        <v>1230</v>
      </c>
      <c r="F25" s="29">
        <v>320</v>
      </c>
      <c r="G25" s="29">
        <v>50</v>
      </c>
      <c r="H25" s="29">
        <v>0.02</v>
      </c>
      <c r="I25" s="29">
        <v>7</v>
      </c>
    </row>
    <row r="26" spans="1:9" ht="12.75">
      <c r="A26" s="49"/>
      <c r="B26" s="50" t="s">
        <v>75</v>
      </c>
      <c r="C26" s="4" t="s">
        <v>84</v>
      </c>
      <c r="D26" s="4">
        <v>1</v>
      </c>
      <c r="E26" s="29"/>
      <c r="F26" s="29"/>
      <c r="G26" s="29"/>
      <c r="H26" s="29">
        <v>0.008</v>
      </c>
      <c r="I26" s="29">
        <v>1</v>
      </c>
    </row>
    <row r="27" spans="1:9" ht="12.75">
      <c r="A27" s="49"/>
      <c r="B27" s="52"/>
      <c r="C27" s="53"/>
      <c r="D27" s="4"/>
      <c r="E27" s="29"/>
      <c r="F27" s="29"/>
      <c r="G27" s="29"/>
      <c r="H27" s="29"/>
      <c r="I27" s="29"/>
    </row>
    <row r="28" spans="1:9" ht="12.75">
      <c r="A28" s="49">
        <v>5</v>
      </c>
      <c r="B28" s="51" t="s">
        <v>17</v>
      </c>
      <c r="C28" s="49" t="s">
        <v>18</v>
      </c>
      <c r="D28" s="49">
        <v>3</v>
      </c>
      <c r="E28" s="29"/>
      <c r="F28" s="29"/>
      <c r="G28" s="29"/>
      <c r="H28" s="56">
        <v>0.046</v>
      </c>
      <c r="I28" s="56">
        <v>16</v>
      </c>
    </row>
    <row r="29" spans="1:9" ht="12.75">
      <c r="A29" s="49"/>
      <c r="B29" s="50" t="s">
        <v>85</v>
      </c>
      <c r="C29" s="4" t="s">
        <v>86</v>
      </c>
      <c r="D29" s="4">
        <v>1</v>
      </c>
      <c r="E29" s="29">
        <v>620</v>
      </c>
      <c r="F29" s="29">
        <v>560</v>
      </c>
      <c r="G29" s="29">
        <v>80</v>
      </c>
      <c r="H29" s="54">
        <v>0.028</v>
      </c>
      <c r="I29" s="54">
        <v>12</v>
      </c>
    </row>
    <row r="30" spans="1:9" ht="12.75">
      <c r="A30" s="49"/>
      <c r="B30" s="50" t="s">
        <v>83</v>
      </c>
      <c r="C30" s="4" t="s">
        <v>32</v>
      </c>
      <c r="D30" s="4">
        <v>1</v>
      </c>
      <c r="E30" s="29">
        <v>580</v>
      </c>
      <c r="F30" s="29">
        <v>550</v>
      </c>
      <c r="G30" s="29">
        <v>30</v>
      </c>
      <c r="H30" s="54">
        <v>0.01</v>
      </c>
      <c r="I30" s="54">
        <v>3</v>
      </c>
    </row>
    <row r="31" spans="1:9" ht="12.75">
      <c r="A31" s="49"/>
      <c r="B31" s="50" t="s">
        <v>75</v>
      </c>
      <c r="C31" s="4" t="s">
        <v>87</v>
      </c>
      <c r="D31" s="4">
        <v>1</v>
      </c>
      <c r="E31" s="29"/>
      <c r="F31" s="29"/>
      <c r="G31" s="29"/>
      <c r="H31" s="54">
        <v>0.008</v>
      </c>
      <c r="I31" s="29">
        <v>1</v>
      </c>
    </row>
    <row r="32" spans="1:9" ht="12.75">
      <c r="A32" s="49"/>
      <c r="B32" s="29"/>
      <c r="C32" s="4"/>
      <c r="D32" s="4"/>
      <c r="E32" s="29"/>
      <c r="F32" s="29"/>
      <c r="G32" s="29"/>
      <c r="H32" s="29"/>
      <c r="I32" s="29"/>
    </row>
    <row r="33" spans="1:9" ht="12.75">
      <c r="A33" s="55"/>
      <c r="B33" s="29"/>
      <c r="C33" s="4"/>
      <c r="D33" s="4"/>
      <c r="E33" s="29"/>
      <c r="F33" s="29"/>
      <c r="G33" s="29"/>
      <c r="H33" s="29"/>
      <c r="I33" s="29"/>
    </row>
    <row r="34" spans="1:9" ht="12.75">
      <c r="A34" s="49">
        <v>6</v>
      </c>
      <c r="B34" s="51" t="s">
        <v>9</v>
      </c>
      <c r="C34" s="49" t="s">
        <v>19</v>
      </c>
      <c r="D34" s="49">
        <v>4</v>
      </c>
      <c r="E34" s="29"/>
      <c r="F34" s="29"/>
      <c r="G34" s="29"/>
      <c r="H34" s="55">
        <v>0.056</v>
      </c>
      <c r="I34" s="55">
        <v>19</v>
      </c>
    </row>
    <row r="35" spans="1:9" ht="12.75">
      <c r="A35" s="49"/>
      <c r="B35" s="50" t="s">
        <v>85</v>
      </c>
      <c r="C35" s="4" t="s">
        <v>86</v>
      </c>
      <c r="D35" s="4">
        <v>1</v>
      </c>
      <c r="E35" s="29">
        <v>620</v>
      </c>
      <c r="F35" s="29">
        <v>560</v>
      </c>
      <c r="G35" s="29">
        <v>80</v>
      </c>
      <c r="H35" s="29">
        <v>0.028</v>
      </c>
      <c r="I35" s="29">
        <v>12</v>
      </c>
    </row>
    <row r="36" spans="1:9" ht="12.75">
      <c r="A36" s="49"/>
      <c r="B36" s="50" t="s">
        <v>83</v>
      </c>
      <c r="C36" s="4" t="s">
        <v>32</v>
      </c>
      <c r="D36" s="4">
        <v>1</v>
      </c>
      <c r="E36" s="29">
        <v>580</v>
      </c>
      <c r="F36" s="29">
        <v>550</v>
      </c>
      <c r="G36" s="29">
        <v>30</v>
      </c>
      <c r="H36" s="29">
        <v>0.01</v>
      </c>
      <c r="I36" s="29">
        <v>3</v>
      </c>
    </row>
    <row r="37" spans="1:9" ht="12.75">
      <c r="A37" s="49"/>
      <c r="B37" s="50" t="s">
        <v>77</v>
      </c>
      <c r="C37" s="4" t="s">
        <v>78</v>
      </c>
      <c r="D37" s="4">
        <v>1</v>
      </c>
      <c r="E37" s="29">
        <v>610</v>
      </c>
      <c r="F37" s="29">
        <v>310</v>
      </c>
      <c r="G37" s="29">
        <v>50</v>
      </c>
      <c r="H37" s="29">
        <v>0.01</v>
      </c>
      <c r="I37" s="29">
        <v>3</v>
      </c>
    </row>
    <row r="38" spans="1:9" ht="12.75">
      <c r="A38" s="49"/>
      <c r="B38" s="50" t="s">
        <v>75</v>
      </c>
      <c r="C38" s="4" t="s">
        <v>88</v>
      </c>
      <c r="D38" s="4">
        <v>1</v>
      </c>
      <c r="E38" s="29"/>
      <c r="F38" s="29"/>
      <c r="G38" s="29"/>
      <c r="H38" s="29">
        <v>0.008</v>
      </c>
      <c r="I38" s="29">
        <v>1</v>
      </c>
    </row>
    <row r="39" spans="1:9" ht="12.75">
      <c r="A39" s="49"/>
      <c r="B39" s="29"/>
      <c r="C39" s="4"/>
      <c r="D39" s="4"/>
      <c r="E39" s="29"/>
      <c r="F39" s="29"/>
      <c r="G39" s="29"/>
      <c r="H39" s="29"/>
      <c r="I39" s="29"/>
    </row>
    <row r="40" spans="1:9" ht="12.75">
      <c r="A40" s="49">
        <v>7</v>
      </c>
      <c r="B40" s="51" t="s">
        <v>10</v>
      </c>
      <c r="C40" s="49" t="s">
        <v>20</v>
      </c>
      <c r="D40" s="49">
        <v>4</v>
      </c>
      <c r="E40" s="29"/>
      <c r="F40" s="29"/>
      <c r="G40" s="29"/>
      <c r="H40" s="55">
        <v>0.078</v>
      </c>
      <c r="I40" s="55">
        <v>23</v>
      </c>
    </row>
    <row r="41" spans="1:9" ht="12.75">
      <c r="A41" s="2"/>
      <c r="B41" s="50" t="s">
        <v>85</v>
      </c>
      <c r="C41" s="33" t="s">
        <v>86</v>
      </c>
      <c r="D41" s="4">
        <v>1</v>
      </c>
      <c r="E41" s="29">
        <v>620</v>
      </c>
      <c r="F41" s="29">
        <v>560</v>
      </c>
      <c r="G41" s="29">
        <v>80</v>
      </c>
      <c r="H41" s="29">
        <v>0.028</v>
      </c>
      <c r="I41" s="29">
        <v>12</v>
      </c>
    </row>
    <row r="42" spans="1:9" ht="12.75">
      <c r="A42" s="55"/>
      <c r="B42" s="50" t="s">
        <v>89</v>
      </c>
      <c r="C42" s="4" t="s">
        <v>90</v>
      </c>
      <c r="D42" s="4">
        <v>1</v>
      </c>
      <c r="E42" s="29">
        <v>540</v>
      </c>
      <c r="F42" s="29">
        <v>500</v>
      </c>
      <c r="G42" s="29">
        <v>70</v>
      </c>
      <c r="H42" s="29">
        <v>0.02</v>
      </c>
      <c r="I42" s="29">
        <v>6</v>
      </c>
    </row>
    <row r="43" spans="1:9" ht="12.75">
      <c r="A43" s="55"/>
      <c r="B43" s="50" t="s">
        <v>91</v>
      </c>
      <c r="C43" s="4" t="s">
        <v>92</v>
      </c>
      <c r="D43" s="4">
        <v>1</v>
      </c>
      <c r="E43" s="29">
        <v>610</v>
      </c>
      <c r="F43" s="29">
        <v>310</v>
      </c>
      <c r="G43" s="29">
        <v>50</v>
      </c>
      <c r="H43" s="29">
        <v>0.01</v>
      </c>
      <c r="I43" s="29">
        <v>3</v>
      </c>
    </row>
    <row r="44" spans="1:9" ht="12.75">
      <c r="A44" s="29"/>
      <c r="B44" s="50" t="s">
        <v>75</v>
      </c>
      <c r="C44" s="4" t="s">
        <v>93</v>
      </c>
      <c r="D44" s="4">
        <v>1</v>
      </c>
      <c r="E44" s="29"/>
      <c r="F44" s="29"/>
      <c r="G44" s="29"/>
      <c r="H44" s="29">
        <v>0.02</v>
      </c>
      <c r="I44" s="29">
        <v>2</v>
      </c>
    </row>
    <row r="45" spans="1:9" ht="12.75">
      <c r="A45" s="29"/>
      <c r="B45" s="29"/>
      <c r="C45" s="4"/>
      <c r="D45" s="4"/>
      <c r="E45" s="29"/>
      <c r="F45" s="29"/>
      <c r="G45" s="29"/>
      <c r="H45" s="29"/>
      <c r="I45" s="29"/>
    </row>
  </sheetData>
  <sheetProtection/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Тимберс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admin</cp:lastModifiedBy>
  <cp:lastPrinted>2021-09-20T09:02:46Z</cp:lastPrinted>
  <dcterms:created xsi:type="dcterms:W3CDTF">2011-01-27T11:05:45Z</dcterms:created>
  <dcterms:modified xsi:type="dcterms:W3CDTF">2022-03-01T06:35:32Z</dcterms:modified>
  <cp:category/>
  <cp:version/>
  <cp:contentType/>
  <cp:contentStatus/>
</cp:coreProperties>
</file>