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4355" yWindow="75" windowWidth="14340" windowHeight="12750" activeTab="0"/>
  </bookViews>
  <sheets>
    <sheet name="мебель розница" sheetId="4" r:id="rId1"/>
    <sheet name="опция" sheetId="6" state="hidden" r:id="rId2"/>
  </sheets>
  <definedNames/>
  <calcPr calcId="144525"/>
</workbook>
</file>

<file path=xl/sharedStrings.xml><?xml version="1.0" encoding="utf-8"?>
<sst xmlns="http://schemas.openxmlformats.org/spreadsheetml/2006/main" count="103" uniqueCount="94">
  <si>
    <t>№</t>
  </si>
  <si>
    <t>НАЗВАНИЕ</t>
  </si>
  <si>
    <t>АРТИКУЛ</t>
  </si>
  <si>
    <t>ВЫС.</t>
  </si>
  <si>
    <t>ШИР.</t>
  </si>
  <si>
    <t>ГЛУБ.</t>
  </si>
  <si>
    <t>ЦЕНА</t>
  </si>
  <si>
    <t>ШКАФ ПЛАТЯНОЙ 2 ДВЕРНЫЙ</t>
  </si>
  <si>
    <t>ШКАФ КОМБИ 2 ДВЕРНЫЙ</t>
  </si>
  <si>
    <t>ШКАФ ПЛАТЯНОЙ С 3 ЯЩИКАМИ</t>
  </si>
  <si>
    <t>ШКАФ КОМБИ 3 ДВЕРНЫЙ</t>
  </si>
  <si>
    <t>ШКАФ УГЛОВОЙ</t>
  </si>
  <si>
    <t>ШКАФ КНИЖНЫЙ 1 ДВЕРНЫЙ</t>
  </si>
  <si>
    <t>ШКАФ КНИЖНЫЙ 2 ДВЕРНЫЙ</t>
  </si>
  <si>
    <t>СТЕЛЛАЖ ЛЕВ./ПРАВ.</t>
  </si>
  <si>
    <t>ТУМБА СТОЛА</t>
  </si>
  <si>
    <t>ТУМБА ПРИКРОВАТНАЯ 2 ЯЩИКА</t>
  </si>
  <si>
    <t xml:space="preserve">СТОЛ ПИСЬМЕННЫЙ </t>
  </si>
  <si>
    <t>СТОЛ КОМПЬЮТЕРНЫЙ</t>
  </si>
  <si>
    <t>СТОЛ КОМПЬЮТЕРНЫЙ УГЛ. ЛЕВ</t>
  </si>
  <si>
    <t>СТОЛ КОМПЬЮТЕРНЫЙ УГЛ. ПР.</t>
  </si>
  <si>
    <t>КОМОД 5 ЯЩИКОВ</t>
  </si>
  <si>
    <t>КОМОД 4 ЯЩИКА 2 ДВЕРКИ</t>
  </si>
  <si>
    <t>Генеральный директор ООО "Тимберс"</t>
  </si>
  <si>
    <t xml:space="preserve">СТЕЛЛАЖ ( 7 полок ) </t>
  </si>
  <si>
    <t>СТОЛ ТУАЛЕТНЫЙ</t>
  </si>
  <si>
    <t>В-ШК 2-005</t>
  </si>
  <si>
    <t>В-ШК 2-052</t>
  </si>
  <si>
    <t>В-ШК 2-053</t>
  </si>
  <si>
    <t>В-ШК 2-006</t>
  </si>
  <si>
    <t>В-ШК 2-008</t>
  </si>
  <si>
    <t>В-ШК 2-012</t>
  </si>
  <si>
    <t>В-СТ 2-025</t>
  </si>
  <si>
    <t>В-Т-029</t>
  </si>
  <si>
    <t>В-ТК-037</t>
  </si>
  <si>
    <t>В-С-027</t>
  </si>
  <si>
    <t>В-С-029</t>
  </si>
  <si>
    <t>В-С-230</t>
  </si>
  <si>
    <t>В-С-130</t>
  </si>
  <si>
    <t>В-С-044</t>
  </si>
  <si>
    <t>В-К-034</t>
  </si>
  <si>
    <t>В-К-042</t>
  </si>
  <si>
    <t>В-СТ-057</t>
  </si>
  <si>
    <t>В-ЗР-001</t>
  </si>
  <si>
    <t>В-Ф-005</t>
  </si>
  <si>
    <t>В-ШК 2-014</t>
  </si>
  <si>
    <t>ПОЛКА</t>
  </si>
  <si>
    <t>В-П-002</t>
  </si>
  <si>
    <t>ШКАФ ПЕНАЛ</t>
  </si>
  <si>
    <t>В-ШК 2-004</t>
  </si>
  <si>
    <t>Д-Н</t>
  </si>
  <si>
    <t>ЦВЕТ</t>
  </si>
  <si>
    <t>Доводчик   на 1 ящик</t>
  </si>
  <si>
    <t xml:space="preserve">Ручка скоба деревянная </t>
  </si>
  <si>
    <t>Р-С</t>
  </si>
  <si>
    <t>Опция: (заказывается при необходимости)</t>
  </si>
  <si>
    <t>лак, воск</t>
  </si>
  <si>
    <t>Дополнительный комплект (штанга+штангодержатель)</t>
  </si>
  <si>
    <t>К-Ш</t>
  </si>
  <si>
    <t>А.Н.Табачков</t>
  </si>
  <si>
    <t>В-ЗР-002</t>
  </si>
  <si>
    <t>фасад с зеркалом, прозрач-ным или матовым белым стеклом</t>
  </si>
  <si>
    <t>За дополнительное покрытие лаком наценка 10%</t>
  </si>
  <si>
    <t xml:space="preserve">Прайс-лист №1 </t>
  </si>
  <si>
    <r>
      <t xml:space="preserve">                  </t>
    </r>
    <r>
      <rPr>
        <b/>
        <i/>
        <sz val="16"/>
        <rFont val="Arial Cyr"/>
        <family val="2"/>
      </rPr>
      <t xml:space="preserve">    </t>
    </r>
  </si>
  <si>
    <t>ООО "ТИМБЕРС"</t>
  </si>
  <si>
    <t xml:space="preserve">Варианты отделки:  </t>
  </si>
  <si>
    <t xml:space="preserve">  -</t>
  </si>
  <si>
    <t>полиуретановый прозрачный матовый лак , "SAYERLACK" Италия.</t>
  </si>
  <si>
    <t>восковый лак на водной основе, "Sherwin-Williams" Швеция и "MAV" Беларусь.</t>
  </si>
  <si>
    <t>Базовый цвет - белый.</t>
  </si>
  <si>
    <t>Наценка 5% с покраской в цвета:</t>
  </si>
  <si>
    <t>платиновый RAL 7036</t>
  </si>
  <si>
    <t>бледно-зеленый RAL 6021</t>
  </si>
  <si>
    <t>ЗЕРКАЛО                             материал - Сосна</t>
  </si>
  <si>
    <t>ЗЕРКАЛО                             материал - Дуб</t>
  </si>
  <si>
    <t>Возможная вариация выкраски:</t>
  </si>
  <si>
    <t>короб и фасады одного цвета</t>
  </si>
  <si>
    <t>короб один цвет, фасады второй цвет</t>
  </si>
  <si>
    <t xml:space="preserve">При заказе: короб белый + фасады цветные, наценка 2% </t>
  </si>
  <si>
    <t xml:space="preserve">При заказе: короб в цвете + фасады белые, наценка 4% </t>
  </si>
  <si>
    <t xml:space="preserve">  </t>
  </si>
  <si>
    <r>
      <t xml:space="preserve"> ЕДИНЫЕ РОЗНИЧНЫЕ ЦЕНЫ НА КОРПУСНУЮ МЕБЕЛЬ  СЕРИИ </t>
    </r>
    <r>
      <rPr>
        <b/>
        <sz val="14"/>
        <rFont val="Arial Cyr"/>
        <family val="2"/>
      </rPr>
      <t>"Коста Бланка"</t>
    </r>
    <r>
      <rPr>
        <b/>
        <sz val="11"/>
        <rFont val="Arial Cyr"/>
        <family val="2"/>
      </rPr>
      <t xml:space="preserve">              </t>
    </r>
  </si>
  <si>
    <t>Мебель комплектуется деревянными ручками-скобами, цвет на выбор.</t>
  </si>
  <si>
    <t>Зеркала и стёкла установлены в верхней филёнке фасадов шкафов.</t>
  </si>
  <si>
    <t>серый RAL 7035</t>
  </si>
  <si>
    <t>голубой RAL 5024</t>
  </si>
  <si>
    <t>шоколадный RAL 8025</t>
  </si>
  <si>
    <t>кремовый</t>
  </si>
  <si>
    <t>шёлковый RAL 7044</t>
  </si>
  <si>
    <t>кобальтовый RAL 5009</t>
  </si>
  <si>
    <t>оливковый RAL 1020</t>
  </si>
  <si>
    <t>ФАСАД ШКАФА           матовое белое стекло</t>
  </si>
  <si>
    <t>для  ШК-2-012, ШК-2-014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</si>
</sst>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164" formatCode="#,##0&quot;р.&quot;"/>
    <numFmt numFmtId="165" formatCode="#,##0.0&quot;р.&quot;"/>
  </numFmts>
  <fonts count="20">
    <font>
      <sz val="10"/>
      <name val="Arial Cyr"/>
      <family val="2"/>
    </font>
    <font>
      <sz val="10"/>
      <name val="Arial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9"/>
      <color indexed="8"/>
      <name val="Arial Cyr"/>
      <family val="2"/>
    </font>
    <font>
      <b/>
      <sz val="12"/>
      <name val="Arial Cyr"/>
      <family val="2"/>
    </font>
    <font>
      <b/>
      <i/>
      <sz val="16"/>
      <name val="Arial Cyr"/>
      <family val="2"/>
    </font>
    <font>
      <i/>
      <sz val="11"/>
      <name val="Arial Cyr"/>
      <family val="2"/>
    </font>
    <font>
      <i/>
      <sz val="12"/>
      <name val="Arial Cyr"/>
      <family val="2"/>
    </font>
    <font>
      <sz val="10"/>
      <color indexed="8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b/>
      <u val="single"/>
      <sz val="11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164" fontId="5" fillId="2" borderId="1" xfId="0" applyNumberFormat="1" applyFont="1" applyFill="1" applyBorder="1"/>
    <xf numFmtId="0" fontId="13" fillId="0" borderId="0" xfId="0" applyFont="1"/>
    <xf numFmtId="1" fontId="3" fillId="2" borderId="0" xfId="0" applyNumberFormat="1" applyFont="1" applyFill="1" applyBorder="1"/>
    <xf numFmtId="0" fontId="8" fillId="0" borderId="0" xfId="0" applyFont="1" applyBorder="1"/>
    <xf numFmtId="0" fontId="14" fillId="0" borderId="0" xfId="0" applyFont="1" applyBorder="1" applyAlignment="1">
      <alignment/>
    </xf>
    <xf numFmtId="0" fontId="14" fillId="0" borderId="0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5" fillId="2" borderId="1" xfId="0" applyNumberFormat="1" applyFont="1" applyFill="1" applyBorder="1"/>
    <xf numFmtId="0" fontId="11" fillId="0" borderId="0" xfId="0" applyFont="1"/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ont="1"/>
    <xf numFmtId="0" fontId="0" fillId="0" borderId="0" xfId="0" applyNumberFormat="1" applyFill="1" applyBorder="1"/>
    <xf numFmtId="1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0" xfId="0" applyFill="1" applyBorder="1"/>
    <xf numFmtId="0" fontId="0" fillId="3" borderId="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Font="1"/>
    <xf numFmtId="0" fontId="13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/>
    <xf numFmtId="14" fontId="2" fillId="0" borderId="0" xfId="0" applyNumberFormat="1" applyFont="1"/>
    <xf numFmtId="0" fontId="16" fillId="3" borderId="0" xfId="0" applyFont="1" applyFill="1" applyBorder="1"/>
    <xf numFmtId="0" fontId="5" fillId="4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3" borderId="1" xfId="0" applyFont="1" applyFill="1" applyBorder="1"/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/>
    <xf numFmtId="0" fontId="0" fillId="3" borderId="8" xfId="0" applyFont="1" applyFill="1" applyBorder="1"/>
    <xf numFmtId="0" fontId="0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3" borderId="8" xfId="0" applyFont="1" applyFill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3" borderId="8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tabSelected="1" zoomScaleSheetLayoutView="100" workbookViewId="0" topLeftCell="A1">
      <selection activeCell="Q71" sqref="Q71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3" width="11.375" style="0" customWidth="1"/>
    <col min="4" max="6" width="8.625" style="0" customWidth="1"/>
    <col min="7" max="7" width="9.25390625" style="0" customWidth="1"/>
    <col min="8" max="8" width="10.00390625" style="0" customWidth="1"/>
    <col min="11" max="11" width="9.00390625" style="0" customWidth="1"/>
    <col min="12" max="12" width="7.625" style="0" hidden="1" customWidth="1"/>
  </cols>
  <sheetData>
    <row r="2" spans="1:7" ht="20.25" customHeight="1">
      <c r="A2" s="1" t="s">
        <v>64</v>
      </c>
      <c r="B2" s="66" t="s">
        <v>65</v>
      </c>
      <c r="C2" s="65"/>
      <c r="F2" s="76">
        <v>44621</v>
      </c>
      <c r="G2" s="76"/>
    </row>
    <row r="3" spans="1:7" ht="12.75" customHeight="1">
      <c r="A3" s="1"/>
      <c r="B3" s="53"/>
      <c r="C3" s="53"/>
      <c r="F3" s="54"/>
      <c r="G3" s="54"/>
    </row>
    <row r="4" spans="1:7" ht="12.75" customHeight="1">
      <c r="A4" s="1"/>
      <c r="B4" s="53"/>
      <c r="C4" s="53"/>
      <c r="F4" s="54"/>
      <c r="G4" s="54"/>
    </row>
    <row r="5" spans="1:6" ht="12.75" customHeight="1">
      <c r="A5" s="1"/>
      <c r="B5" s="2"/>
      <c r="C5" s="2"/>
      <c r="F5" s="50"/>
    </row>
    <row r="6" spans="1:8" ht="15" customHeight="1">
      <c r="A6" s="27" t="s">
        <v>63</v>
      </c>
      <c r="H6" s="2"/>
    </row>
    <row r="7" spans="1:9" ht="15.75" customHeight="1">
      <c r="A7" s="55" t="s">
        <v>82</v>
      </c>
      <c r="B7" s="9"/>
      <c r="C7" s="9"/>
      <c r="D7" s="9"/>
      <c r="E7" s="9"/>
      <c r="F7" s="9"/>
      <c r="G7" s="9"/>
      <c r="H7" s="9"/>
      <c r="I7" s="9"/>
    </row>
    <row r="8" spans="1:8" ht="12.75" customHeight="1">
      <c r="A8" s="13" t="s">
        <v>81</v>
      </c>
      <c r="B8" s="16"/>
      <c r="C8" s="17"/>
      <c r="D8" s="17"/>
      <c r="E8" s="17"/>
      <c r="F8" s="17"/>
      <c r="G8" s="15"/>
      <c r="H8" s="8"/>
    </row>
    <row r="9" spans="1:8" ht="12.75" customHeight="1" thickBot="1">
      <c r="A9" s="13"/>
      <c r="B9" s="16"/>
      <c r="C9" s="17"/>
      <c r="D9" s="17"/>
      <c r="E9" s="17"/>
      <c r="F9" s="17"/>
      <c r="G9" s="15"/>
      <c r="H9" s="8"/>
    </row>
    <row r="10" spans="1:9" ht="82.5" customHeight="1">
      <c r="A10" s="19" t="s">
        <v>0</v>
      </c>
      <c r="B10" s="52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18" t="s">
        <v>6</v>
      </c>
      <c r="H10" s="20" t="s">
        <v>61</v>
      </c>
      <c r="I10" s="2"/>
    </row>
    <row r="11" spans="1:11" ht="12.75" customHeight="1">
      <c r="A11" s="37">
        <v>1</v>
      </c>
      <c r="B11" s="38" t="s">
        <v>48</v>
      </c>
      <c r="C11" s="39" t="s">
        <v>49</v>
      </c>
      <c r="D11" s="39">
        <v>2200</v>
      </c>
      <c r="E11" s="39">
        <v>400</v>
      </c>
      <c r="F11" s="39">
        <v>605</v>
      </c>
      <c r="G11" s="35">
        <f>MROUND(24220+(24220*0.1),10)</f>
        <v>26640</v>
      </c>
      <c r="H11" s="21">
        <f>G11+580</f>
        <v>27220</v>
      </c>
      <c r="I11" s="33"/>
      <c r="J11" s="32"/>
      <c r="K11" s="32"/>
    </row>
    <row r="12" spans="1:12" ht="12.75" customHeight="1">
      <c r="A12" s="36">
        <v>2</v>
      </c>
      <c r="B12" s="10" t="s">
        <v>7</v>
      </c>
      <c r="C12" s="3" t="s">
        <v>26</v>
      </c>
      <c r="D12" s="3">
        <v>2200</v>
      </c>
      <c r="E12" s="3">
        <v>800</v>
      </c>
      <c r="F12" s="3">
        <v>605</v>
      </c>
      <c r="G12" s="35">
        <f>MROUND(36200+(36200*0.1),10)</f>
        <v>39820</v>
      </c>
      <c r="H12" s="21">
        <f>G12+930</f>
        <v>40750</v>
      </c>
      <c r="I12" s="32"/>
      <c r="J12" s="32"/>
      <c r="K12" s="32"/>
      <c r="L12" s="14"/>
    </row>
    <row r="13" spans="1:12" ht="12.75" customHeight="1">
      <c r="A13" s="36">
        <v>3</v>
      </c>
      <c r="B13" s="10" t="s">
        <v>8</v>
      </c>
      <c r="C13" s="3" t="s">
        <v>27</v>
      </c>
      <c r="D13" s="3">
        <v>2200</v>
      </c>
      <c r="E13" s="3">
        <v>800</v>
      </c>
      <c r="F13" s="3">
        <v>605</v>
      </c>
      <c r="G13" s="35">
        <f>MROUND(42350+(42350*0.1),10)</f>
        <v>46590</v>
      </c>
      <c r="H13" s="21">
        <f>G13+930</f>
        <v>47520</v>
      </c>
      <c r="I13" s="32"/>
      <c r="J13" s="32"/>
      <c r="K13" s="32"/>
      <c r="L13" s="14"/>
    </row>
    <row r="14" spans="1:12" ht="12.75" customHeight="1">
      <c r="A14" s="36">
        <v>4</v>
      </c>
      <c r="B14" s="10" t="s">
        <v>9</v>
      </c>
      <c r="C14" s="3" t="s">
        <v>28</v>
      </c>
      <c r="D14" s="3">
        <v>2200</v>
      </c>
      <c r="E14" s="3">
        <v>800</v>
      </c>
      <c r="F14" s="3">
        <v>605</v>
      </c>
      <c r="G14" s="35">
        <f>MROUND(48320+(48320*0.1),10)</f>
        <v>53150</v>
      </c>
      <c r="H14" s="21">
        <f>G14+930</f>
        <v>54080</v>
      </c>
      <c r="I14" s="34"/>
      <c r="J14" s="32"/>
      <c r="K14" s="32"/>
      <c r="L14" s="14"/>
    </row>
    <row r="15" spans="1:12" ht="12.75" customHeight="1">
      <c r="A15" s="36">
        <v>5</v>
      </c>
      <c r="B15" s="10" t="s">
        <v>10</v>
      </c>
      <c r="C15" s="3" t="s">
        <v>29</v>
      </c>
      <c r="D15" s="3">
        <v>2200</v>
      </c>
      <c r="E15" s="3">
        <v>1200</v>
      </c>
      <c r="F15" s="3">
        <v>605</v>
      </c>
      <c r="G15" s="35">
        <f>MROUND(48490+(48490*0.1),10)</f>
        <v>53340</v>
      </c>
      <c r="H15" s="21">
        <f>G15+1260</f>
        <v>54600</v>
      </c>
      <c r="I15" s="34"/>
      <c r="J15" s="32"/>
      <c r="K15" s="32"/>
      <c r="L15" s="14"/>
    </row>
    <row r="16" spans="1:12" ht="12.75" customHeight="1">
      <c r="A16" s="36">
        <v>6</v>
      </c>
      <c r="B16" s="10" t="s">
        <v>11</v>
      </c>
      <c r="C16" s="3" t="s">
        <v>30</v>
      </c>
      <c r="D16" s="3">
        <v>2200</v>
      </c>
      <c r="E16" s="3">
        <v>960</v>
      </c>
      <c r="F16" s="3">
        <v>605</v>
      </c>
      <c r="G16" s="35">
        <f>MROUND(48460+(48460*0.1),10)</f>
        <v>53310</v>
      </c>
      <c r="H16" s="21">
        <f>G16+660</f>
        <v>53970</v>
      </c>
      <c r="I16" s="34"/>
      <c r="J16" s="32"/>
      <c r="K16" s="32"/>
      <c r="L16" s="14"/>
    </row>
    <row r="17" spans="1:12" ht="12.75" customHeight="1">
      <c r="A17" s="36">
        <v>7</v>
      </c>
      <c r="B17" s="10" t="s">
        <v>12</v>
      </c>
      <c r="C17" s="3" t="s">
        <v>31</v>
      </c>
      <c r="D17" s="3">
        <v>2200</v>
      </c>
      <c r="E17" s="3">
        <v>400</v>
      </c>
      <c r="F17" s="3">
        <v>440</v>
      </c>
      <c r="G17" s="35">
        <f>MROUND(19330+(19330*0.1),10)</f>
        <v>21260</v>
      </c>
      <c r="H17" s="21"/>
      <c r="I17" s="34"/>
      <c r="J17" s="32"/>
      <c r="K17" s="32"/>
      <c r="L17" s="14"/>
    </row>
    <row r="18" spans="1:12" ht="12.75" customHeight="1">
      <c r="A18" s="36">
        <v>8</v>
      </c>
      <c r="B18" s="10" t="s">
        <v>13</v>
      </c>
      <c r="C18" s="3" t="s">
        <v>45</v>
      </c>
      <c r="D18" s="3">
        <v>2200</v>
      </c>
      <c r="E18" s="3">
        <v>800</v>
      </c>
      <c r="F18" s="3">
        <v>440</v>
      </c>
      <c r="G18" s="35">
        <f>MROUND(24230+(24230*0.1),10)</f>
        <v>26650</v>
      </c>
      <c r="H18" s="21"/>
      <c r="I18" s="34"/>
      <c r="J18" s="32"/>
      <c r="K18" s="32"/>
      <c r="L18" s="14"/>
    </row>
    <row r="19" spans="1:12" ht="12.75" customHeight="1">
      <c r="A19" s="36">
        <v>9</v>
      </c>
      <c r="B19" s="10" t="s">
        <v>14</v>
      </c>
      <c r="C19" s="3" t="s">
        <v>32</v>
      </c>
      <c r="D19" s="3">
        <v>2200</v>
      </c>
      <c r="E19" s="3">
        <v>458</v>
      </c>
      <c r="F19" s="3">
        <v>605</v>
      </c>
      <c r="G19" s="35">
        <f>MROUND(18120+(18120*0.1),10)</f>
        <v>19930</v>
      </c>
      <c r="H19" s="12"/>
      <c r="I19" s="34"/>
      <c r="J19" s="32"/>
      <c r="K19" s="32"/>
      <c r="L19" s="14"/>
    </row>
    <row r="20" spans="1:12" ht="12.75" customHeight="1">
      <c r="A20" s="36">
        <v>10</v>
      </c>
      <c r="B20" s="10" t="s">
        <v>15</v>
      </c>
      <c r="C20" s="40" t="s">
        <v>33</v>
      </c>
      <c r="D20" s="40">
        <v>546</v>
      </c>
      <c r="E20" s="40">
        <v>400</v>
      </c>
      <c r="F20" s="40">
        <v>440</v>
      </c>
      <c r="G20" s="35">
        <f>MROUND(13290+(13290*0.1),10)</f>
        <v>14620</v>
      </c>
      <c r="H20" s="12"/>
      <c r="I20" s="34"/>
      <c r="J20" s="32"/>
      <c r="K20" s="32"/>
      <c r="L20" s="14"/>
    </row>
    <row r="21" spans="1:12" ht="12.75" customHeight="1">
      <c r="A21" s="36">
        <v>11</v>
      </c>
      <c r="B21" s="10" t="s">
        <v>16</v>
      </c>
      <c r="C21" s="3" t="s">
        <v>34</v>
      </c>
      <c r="D21" s="3">
        <v>444</v>
      </c>
      <c r="E21" s="3">
        <v>400</v>
      </c>
      <c r="F21" s="3">
        <v>440</v>
      </c>
      <c r="G21" s="35">
        <f>MROUND(10240+(10240*0.1),10)</f>
        <v>11260</v>
      </c>
      <c r="H21" s="12"/>
      <c r="I21" s="34"/>
      <c r="J21" s="32"/>
      <c r="K21" s="32"/>
      <c r="L21" s="14"/>
    </row>
    <row r="22" spans="1:12" ht="12.75" customHeight="1">
      <c r="A22" s="36">
        <v>12</v>
      </c>
      <c r="B22" s="10" t="s">
        <v>17</v>
      </c>
      <c r="C22" s="3" t="s">
        <v>35</v>
      </c>
      <c r="D22" s="3">
        <v>750</v>
      </c>
      <c r="E22" s="3">
        <v>1200</v>
      </c>
      <c r="F22" s="3">
        <v>660</v>
      </c>
      <c r="G22" s="35">
        <f>MROUND(15710+(15710*0.1),10)</f>
        <v>17280</v>
      </c>
      <c r="H22" s="12"/>
      <c r="I22" s="34"/>
      <c r="J22" s="32"/>
      <c r="K22" s="32"/>
      <c r="L22" s="14"/>
    </row>
    <row r="23" spans="1:12" ht="12.75" customHeight="1">
      <c r="A23" s="36">
        <v>13</v>
      </c>
      <c r="B23" s="10" t="s">
        <v>18</v>
      </c>
      <c r="C23" s="3" t="s">
        <v>36</v>
      </c>
      <c r="D23" s="3">
        <v>750</v>
      </c>
      <c r="E23" s="3">
        <v>1200</v>
      </c>
      <c r="F23" s="3">
        <v>660</v>
      </c>
      <c r="G23" s="35">
        <f>MROUND(16650+(16650*0.1),10)</f>
        <v>18320</v>
      </c>
      <c r="H23" s="12"/>
      <c r="I23" s="34"/>
      <c r="J23" s="32"/>
      <c r="K23" s="32"/>
      <c r="L23" s="14"/>
    </row>
    <row r="24" spans="1:12" ht="12.75" customHeight="1">
      <c r="A24" s="36">
        <v>14</v>
      </c>
      <c r="B24" s="10" t="s">
        <v>19</v>
      </c>
      <c r="C24" s="3" t="s">
        <v>37</v>
      </c>
      <c r="D24" s="3">
        <v>750</v>
      </c>
      <c r="E24" s="3">
        <v>1400</v>
      </c>
      <c r="F24" s="3">
        <v>1100</v>
      </c>
      <c r="G24" s="35">
        <f>MROUND(22890+(22890*0.1),10)</f>
        <v>25180</v>
      </c>
      <c r="H24" s="12"/>
      <c r="I24" s="34"/>
      <c r="J24" s="32"/>
      <c r="K24" s="32"/>
      <c r="L24" s="14"/>
    </row>
    <row r="25" spans="1:12" ht="12.75" customHeight="1">
      <c r="A25" s="36">
        <v>15</v>
      </c>
      <c r="B25" s="10" t="s">
        <v>20</v>
      </c>
      <c r="C25" s="3" t="s">
        <v>38</v>
      </c>
      <c r="D25" s="3">
        <v>750</v>
      </c>
      <c r="E25" s="3">
        <v>1400</v>
      </c>
      <c r="F25" s="3">
        <v>1100</v>
      </c>
      <c r="G25" s="35">
        <f>MROUND(22890+(22890*0.1),10)</f>
        <v>25180</v>
      </c>
      <c r="H25" s="26"/>
      <c r="I25" s="34"/>
      <c r="J25" s="32"/>
      <c r="K25" s="32"/>
      <c r="L25" s="14"/>
    </row>
    <row r="26" spans="1:12" ht="12.75" customHeight="1">
      <c r="A26" s="36">
        <v>16</v>
      </c>
      <c r="B26" s="10" t="s">
        <v>25</v>
      </c>
      <c r="C26" s="3" t="s">
        <v>39</v>
      </c>
      <c r="D26" s="3">
        <v>806</v>
      </c>
      <c r="E26" s="3">
        <v>800</v>
      </c>
      <c r="F26" s="3">
        <v>440</v>
      </c>
      <c r="G26" s="35">
        <f>MROUND(12710+(12710*0.1),10)</f>
        <v>13980</v>
      </c>
      <c r="H26" s="12"/>
      <c r="I26" s="34"/>
      <c r="J26" s="32"/>
      <c r="K26" s="32"/>
      <c r="L26" s="14"/>
    </row>
    <row r="27" spans="1:12" ht="12.75" customHeight="1">
      <c r="A27" s="36">
        <v>30</v>
      </c>
      <c r="B27" s="10" t="s">
        <v>21</v>
      </c>
      <c r="C27" s="3" t="s">
        <v>40</v>
      </c>
      <c r="D27" s="3">
        <v>806</v>
      </c>
      <c r="E27" s="3">
        <v>800</v>
      </c>
      <c r="F27" s="3">
        <v>440</v>
      </c>
      <c r="G27" s="35">
        <f>MROUND(26610+(26610*0.1),10)</f>
        <v>29270</v>
      </c>
      <c r="H27" s="12"/>
      <c r="I27" s="34"/>
      <c r="J27" s="32"/>
      <c r="K27" s="32"/>
      <c r="L27" s="14"/>
    </row>
    <row r="28" spans="1:12" ht="12.75" customHeight="1">
      <c r="A28" s="36">
        <v>31</v>
      </c>
      <c r="B28" s="10" t="s">
        <v>22</v>
      </c>
      <c r="C28" s="3" t="s">
        <v>41</v>
      </c>
      <c r="D28" s="3">
        <v>806</v>
      </c>
      <c r="E28" s="3">
        <v>1200</v>
      </c>
      <c r="F28" s="3">
        <v>440</v>
      </c>
      <c r="G28" s="35">
        <f>MROUND(35110+(35110*0.1),10)</f>
        <v>38620</v>
      </c>
      <c r="H28" s="12"/>
      <c r="I28" s="34"/>
      <c r="J28" s="32"/>
      <c r="K28" s="32"/>
      <c r="L28" s="14"/>
    </row>
    <row r="29" spans="1:12" ht="12.75" customHeight="1">
      <c r="A29" s="36">
        <v>32</v>
      </c>
      <c r="B29" s="11" t="s">
        <v>24</v>
      </c>
      <c r="C29" s="3" t="s">
        <v>42</v>
      </c>
      <c r="D29" s="3">
        <v>2060</v>
      </c>
      <c r="E29" s="3">
        <v>800</v>
      </c>
      <c r="F29" s="3">
        <v>320</v>
      </c>
      <c r="G29" s="35">
        <f>MROUND(12010+(12010*0.1),10)</f>
        <v>13210</v>
      </c>
      <c r="H29" s="12"/>
      <c r="I29" s="34"/>
      <c r="J29" s="32"/>
      <c r="K29" s="32"/>
      <c r="L29" s="14"/>
    </row>
    <row r="30" spans="1:12" ht="12.75" customHeight="1">
      <c r="A30" s="36">
        <v>33</v>
      </c>
      <c r="B30" s="11" t="s">
        <v>46</v>
      </c>
      <c r="C30" s="3" t="s">
        <v>47</v>
      </c>
      <c r="D30" s="3">
        <v>412</v>
      </c>
      <c r="E30" s="3">
        <v>1002</v>
      </c>
      <c r="F30" s="3">
        <v>250</v>
      </c>
      <c r="G30" s="35">
        <f>MROUND(3090+(3090*0.05),10)</f>
        <v>3240</v>
      </c>
      <c r="H30" s="12"/>
      <c r="I30" s="34"/>
      <c r="J30" s="32"/>
      <c r="K30" s="32"/>
      <c r="L30" s="14"/>
    </row>
    <row r="31" spans="1:12" ht="12.75" customHeight="1">
      <c r="A31" s="36">
        <v>34</v>
      </c>
      <c r="B31" s="11" t="s">
        <v>74</v>
      </c>
      <c r="C31" s="40" t="s">
        <v>43</v>
      </c>
      <c r="D31" s="3">
        <v>1100</v>
      </c>
      <c r="E31" s="40">
        <v>780</v>
      </c>
      <c r="F31" s="40">
        <v>20</v>
      </c>
      <c r="G31" s="35">
        <f>MROUND(4990+(4990*0.05),10)</f>
        <v>5240</v>
      </c>
      <c r="H31" s="12"/>
      <c r="I31" s="34"/>
      <c r="J31" s="32"/>
      <c r="K31" s="32"/>
      <c r="L31" s="14"/>
    </row>
    <row r="32" spans="1:12" ht="12.75" customHeight="1">
      <c r="A32" s="36">
        <v>35</v>
      </c>
      <c r="B32" s="11" t="s">
        <v>75</v>
      </c>
      <c r="C32" s="40" t="s">
        <v>60</v>
      </c>
      <c r="D32" s="3">
        <v>1100</v>
      </c>
      <c r="E32" s="40">
        <v>780</v>
      </c>
      <c r="F32" s="40">
        <v>20</v>
      </c>
      <c r="G32" s="35">
        <f>MROUND(7620+(7620*0.05),10)</f>
        <v>8000</v>
      </c>
      <c r="H32" s="12"/>
      <c r="I32" s="34"/>
      <c r="J32" s="32"/>
      <c r="K32" s="32"/>
      <c r="L32" s="14"/>
    </row>
    <row r="33" spans="1:12" ht="12.75" customHeight="1">
      <c r="A33" s="36">
        <v>36</v>
      </c>
      <c r="B33" s="11" t="s">
        <v>92</v>
      </c>
      <c r="C33" s="3" t="s">
        <v>44</v>
      </c>
      <c r="D33" s="77" t="s">
        <v>93</v>
      </c>
      <c r="E33" s="78"/>
      <c r="F33" s="79"/>
      <c r="G33" s="35">
        <f>MROUND(4370+(4370*0.1),10)</f>
        <v>4810</v>
      </c>
      <c r="H33" s="35">
        <f>MROUND(4810+(4810*0.05),10)</f>
        <v>5050</v>
      </c>
      <c r="I33" s="34"/>
      <c r="J33" s="32"/>
      <c r="K33" s="32"/>
      <c r="L33" s="14"/>
    </row>
    <row r="34" spans="1:7" ht="3.75" customHeight="1" hidden="1">
      <c r="A34" s="4"/>
      <c r="B34" s="5"/>
      <c r="C34" s="6"/>
      <c r="D34" s="6"/>
      <c r="E34" s="6"/>
      <c r="F34" s="6"/>
      <c r="G34" s="7"/>
    </row>
    <row r="35" ht="12.75" hidden="1"/>
    <row r="36" spans="1:5" ht="6" customHeight="1" hidden="1">
      <c r="A36" s="2"/>
      <c r="B36" s="2"/>
      <c r="C36" s="2"/>
      <c r="E36" s="2"/>
    </row>
    <row r="37" ht="12.75" hidden="1">
      <c r="A37" s="2"/>
    </row>
    <row r="38" ht="12.75" hidden="1"/>
    <row r="39" spans="1:6" ht="14.25" hidden="1">
      <c r="A39" s="1"/>
      <c r="B39" s="2"/>
      <c r="C39" s="2"/>
      <c r="F39" s="1"/>
    </row>
    <row r="40" spans="1:6" ht="14.25">
      <c r="A40" s="1"/>
      <c r="B40" s="2"/>
      <c r="C40" s="2"/>
      <c r="F40" s="1"/>
    </row>
    <row r="41" spans="1:6" ht="14.25" customHeight="1">
      <c r="A41" s="27"/>
      <c r="B41" s="56" t="s">
        <v>66</v>
      </c>
      <c r="C41" s="55"/>
      <c r="D41" s="27"/>
      <c r="E41" s="27"/>
      <c r="F41" s="27"/>
    </row>
    <row r="42" spans="1:6" ht="14.25" customHeight="1">
      <c r="A42" s="27" t="s">
        <v>67</v>
      </c>
      <c r="B42" s="57" t="s">
        <v>68</v>
      </c>
      <c r="C42" s="55"/>
      <c r="D42" s="27"/>
      <c r="E42" s="27"/>
      <c r="F42" s="27"/>
    </row>
    <row r="43" spans="1:6" ht="14.25" customHeight="1">
      <c r="A43" s="27" t="s">
        <v>67</v>
      </c>
      <c r="B43" s="8" t="s">
        <v>69</v>
      </c>
      <c r="C43" s="55"/>
      <c r="D43" s="27"/>
      <c r="E43" s="27"/>
      <c r="F43" s="27"/>
    </row>
    <row r="44" spans="1:6" ht="12.75" customHeight="1">
      <c r="A44" s="27"/>
      <c r="B44" s="8"/>
      <c r="C44" s="55"/>
      <c r="D44" s="27"/>
      <c r="E44" s="27"/>
      <c r="F44" s="27"/>
    </row>
    <row r="45" spans="1:6" ht="14.25" customHeight="1">
      <c r="A45" s="27"/>
      <c r="B45" s="55" t="s">
        <v>70</v>
      </c>
      <c r="C45" s="55"/>
      <c r="D45" s="27"/>
      <c r="E45" s="27"/>
      <c r="F45" s="27"/>
    </row>
    <row r="46" spans="2:3" ht="14.25" customHeight="1">
      <c r="B46" s="55" t="s">
        <v>71</v>
      </c>
      <c r="C46" s="55" t="s">
        <v>88</v>
      </c>
    </row>
    <row r="47" spans="2:3" ht="12.75" customHeight="1">
      <c r="B47" s="55"/>
      <c r="C47" s="55" t="s">
        <v>85</v>
      </c>
    </row>
    <row r="48" spans="2:3" ht="12.75" customHeight="1">
      <c r="B48" s="55"/>
      <c r="C48" s="55" t="s">
        <v>89</v>
      </c>
    </row>
    <row r="49" spans="2:3" ht="12.75" customHeight="1">
      <c r="B49" s="55"/>
      <c r="C49" s="55" t="s">
        <v>72</v>
      </c>
    </row>
    <row r="50" spans="2:3" ht="12.75" customHeight="1">
      <c r="B50" s="55"/>
      <c r="C50" s="55" t="s">
        <v>86</v>
      </c>
    </row>
    <row r="51" spans="2:7" ht="12.75" customHeight="1">
      <c r="B51" s="55"/>
      <c r="C51" s="55" t="s">
        <v>73</v>
      </c>
      <c r="G51" s="55"/>
    </row>
    <row r="52" spans="2:7" ht="12.75" customHeight="1">
      <c r="B52" s="55"/>
      <c r="C52" s="55" t="s">
        <v>91</v>
      </c>
      <c r="G52" s="55"/>
    </row>
    <row r="53" spans="2:7" ht="12.75" customHeight="1">
      <c r="B53" s="55"/>
      <c r="C53" s="55" t="s">
        <v>90</v>
      </c>
      <c r="G53" s="55"/>
    </row>
    <row r="54" spans="2:7" ht="12.75" customHeight="1">
      <c r="B54" s="55"/>
      <c r="C54" s="55" t="s">
        <v>87</v>
      </c>
      <c r="G54" s="55"/>
    </row>
    <row r="55" spans="1:8" ht="12.75" customHeight="1">
      <c r="A55" s="2"/>
      <c r="B55" s="2"/>
      <c r="C55" s="2"/>
      <c r="D55" s="45"/>
      <c r="E55" s="2"/>
      <c r="F55" s="45"/>
      <c r="G55" s="45"/>
      <c r="H55" s="45"/>
    </row>
    <row r="56" spans="1:8" ht="14.25" customHeight="1">
      <c r="A56" s="45"/>
      <c r="B56" s="58" t="s">
        <v>76</v>
      </c>
      <c r="C56" s="45"/>
      <c r="D56" s="45"/>
      <c r="E56" s="45"/>
      <c r="F56" s="45"/>
      <c r="G56" s="45"/>
      <c r="H56" s="45"/>
    </row>
    <row r="57" spans="1:8" ht="12.75" customHeight="1">
      <c r="A57" s="27" t="s">
        <v>67</v>
      </c>
      <c r="B57" s="9" t="s">
        <v>77</v>
      </c>
      <c r="C57" s="45"/>
      <c r="D57" s="45"/>
      <c r="E57" s="45"/>
      <c r="F57" s="45"/>
      <c r="G57" s="45"/>
      <c r="H57" s="45"/>
    </row>
    <row r="58" spans="1:8" ht="12.75" customHeight="1">
      <c r="A58" s="27" t="s">
        <v>67</v>
      </c>
      <c r="B58" s="9" t="s">
        <v>78</v>
      </c>
      <c r="C58" s="45"/>
      <c r="D58" s="45"/>
      <c r="E58" s="45"/>
      <c r="F58" s="45"/>
      <c r="G58" s="45"/>
      <c r="H58" s="45"/>
    </row>
    <row r="59" spans="1:8" ht="12.75" customHeight="1">
      <c r="A59" s="2" t="s">
        <v>79</v>
      </c>
      <c r="B59" s="2"/>
      <c r="C59" s="2"/>
      <c r="D59" s="2"/>
      <c r="E59" s="45"/>
      <c r="F59" s="45"/>
      <c r="G59" s="45"/>
      <c r="H59" s="45"/>
    </row>
    <row r="60" spans="1:8" ht="12.75" customHeight="1">
      <c r="A60" s="2" t="s">
        <v>80</v>
      </c>
      <c r="B60" s="2"/>
      <c r="C60" s="2"/>
      <c r="D60" s="2"/>
      <c r="E60" s="45"/>
      <c r="F60" s="45"/>
      <c r="G60" s="45"/>
      <c r="H60" s="45"/>
    </row>
    <row r="61" spans="1:8" ht="12.75" customHeight="1">
      <c r="A61" s="2"/>
      <c r="B61" s="2"/>
      <c r="C61" s="2"/>
      <c r="D61" s="2"/>
      <c r="E61" s="45"/>
      <c r="F61" s="45"/>
      <c r="G61" s="45"/>
      <c r="H61" s="45"/>
    </row>
    <row r="62" spans="1:8" ht="14.25" customHeight="1">
      <c r="A62" s="51" t="s">
        <v>62</v>
      </c>
      <c r="B62" s="41"/>
      <c r="C62" s="47"/>
      <c r="D62" s="48"/>
      <c r="E62" s="41"/>
      <c r="F62" s="49"/>
      <c r="G62" s="41"/>
      <c r="H62" s="41"/>
    </row>
    <row r="63" spans="1:8" ht="12.75" customHeight="1">
      <c r="A63" s="51"/>
      <c r="B63" s="41"/>
      <c r="C63" s="47"/>
      <c r="D63" s="48"/>
      <c r="E63" s="41"/>
      <c r="F63" s="49"/>
      <c r="G63" s="41"/>
      <c r="H63" s="41"/>
    </row>
    <row r="64" spans="1:8" ht="15.75">
      <c r="A64" s="51"/>
      <c r="B64" s="60" t="s">
        <v>83</v>
      </c>
      <c r="C64" s="47"/>
      <c r="D64" s="48"/>
      <c r="E64" s="41"/>
      <c r="F64" s="49"/>
      <c r="G64" s="41"/>
      <c r="H64" s="41"/>
    </row>
    <row r="65" spans="1:8" ht="15.75">
      <c r="A65" s="51"/>
      <c r="B65" s="60" t="s">
        <v>84</v>
      </c>
      <c r="C65" s="47"/>
      <c r="D65" s="48"/>
      <c r="E65" s="41"/>
      <c r="F65" s="49"/>
      <c r="G65" s="41"/>
      <c r="H65" s="41"/>
    </row>
    <row r="66" spans="1:8" ht="12.75" customHeight="1">
      <c r="A66" s="51"/>
      <c r="B66" s="41"/>
      <c r="C66" s="47"/>
      <c r="D66" s="48"/>
      <c r="E66" s="41"/>
      <c r="F66" s="49"/>
      <c r="G66" s="41"/>
      <c r="H66" s="41"/>
    </row>
    <row r="67" spans="1:6" ht="15" thickBot="1">
      <c r="A67" s="1"/>
      <c r="B67" s="2" t="s">
        <v>55</v>
      </c>
      <c r="C67" s="2"/>
      <c r="F67" s="1"/>
    </row>
    <row r="68" spans="1:7" ht="14.25">
      <c r="A68" s="22" t="s">
        <v>0</v>
      </c>
      <c r="B68" s="24" t="s">
        <v>1</v>
      </c>
      <c r="C68" s="23" t="s">
        <v>2</v>
      </c>
      <c r="D68" s="24" t="s">
        <v>51</v>
      </c>
      <c r="E68" s="24" t="s">
        <v>3</v>
      </c>
      <c r="F68" s="24" t="s">
        <v>4</v>
      </c>
      <c r="G68" s="25" t="s">
        <v>6</v>
      </c>
    </row>
    <row r="69" spans="1:7" ht="12.75" customHeight="1">
      <c r="A69" s="73">
        <v>1</v>
      </c>
      <c r="B69" s="67" t="s">
        <v>52</v>
      </c>
      <c r="C69" s="42" t="s">
        <v>50</v>
      </c>
      <c r="D69" s="67"/>
      <c r="E69" s="67"/>
      <c r="F69" s="42"/>
      <c r="G69" s="29">
        <v>500</v>
      </c>
    </row>
    <row r="70" spans="1:8" ht="12.75" customHeight="1">
      <c r="A70" s="74">
        <v>2</v>
      </c>
      <c r="B70" s="68" t="s">
        <v>53</v>
      </c>
      <c r="C70" s="43" t="s">
        <v>54</v>
      </c>
      <c r="D70" s="69" t="s">
        <v>56</v>
      </c>
      <c r="E70" s="68"/>
      <c r="F70" s="70"/>
      <c r="G70" s="28">
        <v>70</v>
      </c>
      <c r="H70" s="2"/>
    </row>
    <row r="71" spans="1:7" ht="24" customHeight="1" thickBot="1">
      <c r="A71" s="75">
        <v>3</v>
      </c>
      <c r="B71" s="80" t="s">
        <v>57</v>
      </c>
      <c r="C71" s="44" t="s">
        <v>58</v>
      </c>
      <c r="D71" s="71"/>
      <c r="E71" s="30"/>
      <c r="F71" s="72">
        <v>800</v>
      </c>
      <c r="G71" s="31">
        <v>450</v>
      </c>
    </row>
    <row r="72" spans="1:7" ht="12.75" customHeight="1">
      <c r="A72" s="46"/>
      <c r="B72" s="61"/>
      <c r="C72" s="62"/>
      <c r="D72" s="41"/>
      <c r="E72" s="59"/>
      <c r="F72" s="63"/>
      <c r="G72" s="64"/>
    </row>
    <row r="73" spans="1:7" ht="12.75" customHeight="1">
      <c r="A73" s="46"/>
      <c r="B73" s="61"/>
      <c r="C73" s="62"/>
      <c r="D73" s="41"/>
      <c r="E73" s="59"/>
      <c r="F73" s="63"/>
      <c r="G73" s="64"/>
    </row>
    <row r="74" ht="12.75">
      <c r="A74" s="2"/>
    </row>
    <row r="75" spans="1:5" ht="12.75">
      <c r="A75" s="2"/>
      <c r="B75" s="2"/>
      <c r="C75" s="2"/>
      <c r="E75" s="2"/>
    </row>
    <row r="76" spans="1:5" ht="12.75">
      <c r="A76" s="45" t="s">
        <v>23</v>
      </c>
      <c r="B76" s="45"/>
      <c r="C76" s="2"/>
      <c r="E76" s="45" t="s">
        <v>59</v>
      </c>
    </row>
  </sheetData>
  <mergeCells count="2">
    <mergeCell ref="F2:G2"/>
    <mergeCell ref="D33:F33"/>
  </mergeCells>
  <printOptions/>
  <pageMargins left="0.7874015748031497" right="0.3937007874015748" top="0.3937007874015748" bottom="0.3937007874015748" header="0.7086614173228347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40" sqref="F40"/>
    </sheetView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Тимберс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admin</cp:lastModifiedBy>
  <cp:lastPrinted>2021-09-20T09:04:53Z</cp:lastPrinted>
  <dcterms:created xsi:type="dcterms:W3CDTF">2011-01-27T11:05:45Z</dcterms:created>
  <dcterms:modified xsi:type="dcterms:W3CDTF">2022-03-01T06:52:27Z</dcterms:modified>
  <cp:category/>
  <cp:version/>
  <cp:contentType/>
  <cp:contentStatus/>
</cp:coreProperties>
</file>